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85" windowWidth="12390" windowHeight="8685"/>
  </bookViews>
  <sheets>
    <sheet name="CELKEM" sheetId="5" r:id="rId1"/>
  </sheets>
  <definedNames>
    <definedName name="_xlnm._FilterDatabase" localSheetId="0" hidden="1">CELKEM!$A$3:$J$100</definedName>
    <definedName name="OLE_LINK1" localSheetId="0">CELKEM!$C$5</definedName>
    <definedName name="SUMA">CELKEM!#REF!</definedName>
  </definedNames>
  <calcPr calcId="145621"/>
</workbook>
</file>

<file path=xl/calcChain.xml><?xml version="1.0" encoding="utf-8"?>
<calcChain xmlns="http://schemas.openxmlformats.org/spreadsheetml/2006/main">
  <c r="N100" i="5" l="1"/>
  <c r="N94" i="5"/>
  <c r="N92" i="5"/>
  <c r="N90" i="5"/>
  <c r="N88" i="5"/>
  <c r="N86" i="5"/>
  <c r="N84" i="5"/>
  <c r="N81" i="5"/>
  <c r="N79" i="5"/>
  <c r="N77" i="5"/>
  <c r="N75" i="5"/>
  <c r="N73" i="5"/>
  <c r="N71" i="5"/>
  <c r="N69" i="5"/>
  <c r="N67" i="5"/>
  <c r="N65" i="5"/>
  <c r="N50" i="5"/>
  <c r="N47" i="5"/>
  <c r="N42" i="5"/>
  <c r="N37" i="5"/>
  <c r="N35" i="5"/>
  <c r="N30" i="5"/>
  <c r="N28" i="5"/>
  <c r="N25" i="5"/>
  <c r="N23" i="5"/>
  <c r="N21" i="5"/>
  <c r="N18" i="5"/>
  <c r="N16" i="5"/>
  <c r="N8" i="5"/>
  <c r="M100" i="5" l="1"/>
  <c r="M94" i="5"/>
  <c r="M92" i="5"/>
  <c r="M90" i="5"/>
  <c r="M88" i="5"/>
  <c r="M86" i="5"/>
  <c r="M84" i="5"/>
  <c r="M81" i="5"/>
  <c r="M79" i="5"/>
  <c r="M77" i="5"/>
  <c r="M75" i="5"/>
  <c r="M73" i="5"/>
  <c r="M71" i="5"/>
  <c r="M67" i="5"/>
  <c r="M50" i="5"/>
  <c r="M42" i="5"/>
  <c r="M37" i="5"/>
  <c r="M35" i="5"/>
  <c r="M30" i="5"/>
  <c r="M28" i="5"/>
  <c r="M25" i="5"/>
  <c r="M23" i="5"/>
  <c r="M21" i="5"/>
  <c r="M18" i="5"/>
  <c r="L68" i="5" l="1"/>
  <c r="L54" i="5"/>
  <c r="L45" i="5"/>
  <c r="L12" i="5"/>
  <c r="L13" i="5"/>
  <c r="L11" i="5"/>
  <c r="L9" i="5"/>
  <c r="L4" i="5"/>
  <c r="J9" i="5" l="1"/>
  <c r="J10" i="5"/>
  <c r="J11" i="5"/>
  <c r="J12" i="5"/>
  <c r="J15" i="5"/>
  <c r="F96" i="5"/>
  <c r="F15" i="5"/>
  <c r="L8" i="5"/>
  <c r="J14" i="5" l="1"/>
  <c r="J13" i="5" l="1"/>
  <c r="M16" i="5" s="1"/>
  <c r="I96" i="5" l="1"/>
  <c r="H96" i="5"/>
  <c r="G96" i="5"/>
  <c r="F95" i="5"/>
  <c r="E96" i="5"/>
  <c r="D96" i="5"/>
  <c r="J95" i="5"/>
  <c r="J96" i="5" s="1"/>
  <c r="J7" i="5" l="1"/>
  <c r="I8" i="5"/>
  <c r="H8" i="5"/>
  <c r="G8" i="5"/>
  <c r="E8" i="5"/>
  <c r="D8" i="5"/>
  <c r="F99" i="5" l="1"/>
  <c r="F98" i="5"/>
  <c r="F97" i="5"/>
  <c r="F93" i="5"/>
  <c r="F91" i="5"/>
  <c r="F89" i="5"/>
  <c r="F87" i="5"/>
  <c r="F85" i="5"/>
  <c r="F83" i="5"/>
  <c r="F82" i="5"/>
  <c r="F80" i="5"/>
  <c r="F78" i="5"/>
  <c r="F76" i="5"/>
  <c r="F74" i="5"/>
  <c r="F72" i="5"/>
  <c r="F68" i="5"/>
  <c r="F66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49" i="5"/>
  <c r="F48" i="5"/>
  <c r="F46" i="5"/>
  <c r="F45" i="5"/>
  <c r="F44" i="5"/>
  <c r="F43" i="5"/>
  <c r="F41" i="5"/>
  <c r="F40" i="5"/>
  <c r="F39" i="5"/>
  <c r="F38" i="5"/>
  <c r="F36" i="5"/>
  <c r="F34" i="5"/>
  <c r="F33" i="5"/>
  <c r="F32" i="5"/>
  <c r="F31" i="5"/>
  <c r="F29" i="5"/>
  <c r="F27" i="5"/>
  <c r="F26" i="5"/>
  <c r="F24" i="5"/>
  <c r="F22" i="5"/>
  <c r="F20" i="5"/>
  <c r="F19" i="5"/>
  <c r="F17" i="5"/>
  <c r="F14" i="5"/>
  <c r="F13" i="5"/>
  <c r="F12" i="5"/>
  <c r="F11" i="5"/>
  <c r="F10" i="5"/>
  <c r="F9" i="5"/>
  <c r="F6" i="5"/>
  <c r="F5" i="5"/>
  <c r="F4" i="5"/>
  <c r="G100" i="5"/>
  <c r="G94" i="5"/>
  <c r="G92" i="5"/>
  <c r="G90" i="5"/>
  <c r="G88" i="5"/>
  <c r="G86" i="5"/>
  <c r="G84" i="5"/>
  <c r="G81" i="5"/>
  <c r="G79" i="5"/>
  <c r="G77" i="5"/>
  <c r="G75" i="5"/>
  <c r="G73" i="5"/>
  <c r="G71" i="5"/>
  <c r="G69" i="5"/>
  <c r="G67" i="5"/>
  <c r="G65" i="5"/>
  <c r="G50" i="5"/>
  <c r="G47" i="5"/>
  <c r="G42" i="5"/>
  <c r="G37" i="5"/>
  <c r="G35" i="5"/>
  <c r="G30" i="5"/>
  <c r="G28" i="5"/>
  <c r="G25" i="5"/>
  <c r="G23" i="5"/>
  <c r="G21" i="5"/>
  <c r="G18" i="5"/>
  <c r="G16" i="5"/>
  <c r="J80" i="5"/>
  <c r="J82" i="5"/>
  <c r="J83" i="5"/>
  <c r="J76" i="5"/>
  <c r="J78" i="5"/>
  <c r="J66" i="5"/>
  <c r="J68" i="5"/>
  <c r="M69" i="5" s="1"/>
  <c r="J70" i="5"/>
  <c r="J72" i="5"/>
  <c r="J74" i="5"/>
  <c r="J53" i="5"/>
  <c r="J54" i="5"/>
  <c r="M65" i="5" s="1"/>
  <c r="J55" i="5"/>
  <c r="J56" i="5"/>
  <c r="J57" i="5"/>
  <c r="J58" i="5"/>
  <c r="J59" i="5"/>
  <c r="J60" i="5"/>
  <c r="J61" i="5"/>
  <c r="J62" i="5"/>
  <c r="J63" i="5"/>
  <c r="J36" i="5"/>
  <c r="J38" i="5"/>
  <c r="J39" i="5"/>
  <c r="J40" i="5"/>
  <c r="J41" i="5"/>
  <c r="J43" i="5"/>
  <c r="J44" i="5"/>
  <c r="J45" i="5"/>
  <c r="M47" i="5" s="1"/>
  <c r="J46" i="5"/>
  <c r="J48" i="5"/>
  <c r="J49" i="5"/>
  <c r="J51" i="5"/>
  <c r="J52" i="5"/>
  <c r="J85" i="5"/>
  <c r="J87" i="5"/>
  <c r="J89" i="5"/>
  <c r="J91" i="5"/>
  <c r="J98" i="5"/>
  <c r="J99" i="5"/>
  <c r="J32" i="5"/>
  <c r="J33" i="5"/>
  <c r="J34" i="5"/>
  <c r="J29" i="5"/>
  <c r="J27" i="5"/>
  <c r="J5" i="5"/>
  <c r="J6" i="5"/>
  <c r="E100" i="5"/>
  <c r="E94" i="5"/>
  <c r="E92" i="5"/>
  <c r="E90" i="5"/>
  <c r="E88" i="5"/>
  <c r="E86" i="5"/>
  <c r="E84" i="5"/>
  <c r="E81" i="5"/>
  <c r="E79" i="5"/>
  <c r="E77" i="5"/>
  <c r="E75" i="5"/>
  <c r="E73" i="5"/>
  <c r="E71" i="5"/>
  <c r="E69" i="5"/>
  <c r="E67" i="5"/>
  <c r="E65" i="5"/>
  <c r="E50" i="5"/>
  <c r="E47" i="5"/>
  <c r="E42" i="5"/>
  <c r="E37" i="5"/>
  <c r="E35" i="5"/>
  <c r="E30" i="5"/>
  <c r="E28" i="5"/>
  <c r="E25" i="5"/>
  <c r="E23" i="5"/>
  <c r="E21" i="5"/>
  <c r="E18" i="5"/>
  <c r="E16" i="5"/>
  <c r="G101" i="5" l="1"/>
  <c r="E101" i="5"/>
  <c r="N101" i="5" l="1"/>
  <c r="H84" i="5"/>
  <c r="I84" i="5"/>
  <c r="J84" i="5" s="1"/>
  <c r="L84" i="5"/>
  <c r="D84" i="5"/>
  <c r="F84" i="5" s="1"/>
  <c r="L79" i="5"/>
  <c r="I77" i="5"/>
  <c r="L50" i="5"/>
  <c r="L100" i="5" l="1"/>
  <c r="I100" i="5"/>
  <c r="H100" i="5"/>
  <c r="D100" i="5"/>
  <c r="F100" i="5" s="1"/>
  <c r="J97" i="5"/>
  <c r="H94" i="5"/>
  <c r="I94" i="5"/>
  <c r="L94" i="5"/>
  <c r="D94" i="5"/>
  <c r="F94" i="5" s="1"/>
  <c r="J93" i="5"/>
  <c r="J64" i="5"/>
  <c r="J31" i="5"/>
  <c r="J26" i="5"/>
  <c r="J24" i="5"/>
  <c r="J22" i="5"/>
  <c r="J20" i="5"/>
  <c r="J19" i="5"/>
  <c r="J17" i="5"/>
  <c r="J4" i="5"/>
  <c r="M8" i="5" s="1"/>
  <c r="M101" i="5" s="1"/>
  <c r="J94" i="5" l="1"/>
  <c r="J100" i="5"/>
  <c r="I92" i="5"/>
  <c r="I90" i="5"/>
  <c r="I88" i="5"/>
  <c r="I86" i="5"/>
  <c r="I81" i="5"/>
  <c r="I79" i="5"/>
  <c r="I75" i="5"/>
  <c r="I73" i="5"/>
  <c r="I71" i="5"/>
  <c r="I69" i="5"/>
  <c r="I67" i="5"/>
  <c r="I65" i="5"/>
  <c r="I50" i="5"/>
  <c r="I47" i="5"/>
  <c r="I42" i="5"/>
  <c r="I37" i="5"/>
  <c r="I35" i="5"/>
  <c r="I30" i="5"/>
  <c r="I28" i="5"/>
  <c r="I25" i="5"/>
  <c r="I23" i="5"/>
  <c r="I21" i="5"/>
  <c r="I18" i="5"/>
  <c r="I16" i="5"/>
  <c r="H79" i="5"/>
  <c r="D79" i="5"/>
  <c r="F79" i="5" s="1"/>
  <c r="I101" i="5" l="1"/>
  <c r="J79" i="5"/>
  <c r="H92" i="5"/>
  <c r="J92" i="5" s="1"/>
  <c r="H90" i="5"/>
  <c r="J90" i="5" s="1"/>
  <c r="H88" i="5"/>
  <c r="J88" i="5" s="1"/>
  <c r="H86" i="5"/>
  <c r="J86" i="5" s="1"/>
  <c r="H81" i="5"/>
  <c r="J81" i="5" s="1"/>
  <c r="H77" i="5"/>
  <c r="H75" i="5"/>
  <c r="J75" i="5" s="1"/>
  <c r="H73" i="5"/>
  <c r="J73" i="5" s="1"/>
  <c r="H71" i="5"/>
  <c r="J71" i="5" s="1"/>
  <c r="H69" i="5"/>
  <c r="J69" i="5" s="1"/>
  <c r="H67" i="5"/>
  <c r="J67" i="5" s="1"/>
  <c r="H65" i="5"/>
  <c r="J65" i="5" s="1"/>
  <c r="H50" i="5"/>
  <c r="J50" i="5" s="1"/>
  <c r="H47" i="5"/>
  <c r="J47" i="5" s="1"/>
  <c r="H42" i="5"/>
  <c r="J42" i="5" s="1"/>
  <c r="H37" i="5"/>
  <c r="J37" i="5" s="1"/>
  <c r="H35" i="5"/>
  <c r="J35" i="5" s="1"/>
  <c r="H30" i="5"/>
  <c r="J30" i="5" s="1"/>
  <c r="H28" i="5"/>
  <c r="J28" i="5" s="1"/>
  <c r="H25" i="5"/>
  <c r="J25" i="5" s="1"/>
  <c r="H23" i="5"/>
  <c r="J23" i="5" s="1"/>
  <c r="H21" i="5"/>
  <c r="J21" i="5" s="1"/>
  <c r="H18" i="5"/>
  <c r="J18" i="5" s="1"/>
  <c r="H16" i="5"/>
  <c r="J16" i="5" s="1"/>
  <c r="J8" i="5"/>
  <c r="J77" i="5" l="1"/>
  <c r="H101" i="5"/>
  <c r="J101" i="5" s="1"/>
  <c r="L92" i="5"/>
  <c r="L90" i="5"/>
  <c r="L88" i="5"/>
  <c r="L86" i="5"/>
  <c r="L81" i="5"/>
  <c r="L77" i="5"/>
  <c r="L75" i="5"/>
  <c r="L73" i="5"/>
  <c r="L71" i="5"/>
  <c r="L69" i="5"/>
  <c r="L67" i="5"/>
  <c r="L65" i="5"/>
  <c r="L47" i="5"/>
  <c r="L42" i="5"/>
  <c r="L37" i="5"/>
  <c r="L35" i="5"/>
  <c r="L30" i="5"/>
  <c r="L28" i="5"/>
  <c r="L25" i="5"/>
  <c r="L23" i="5"/>
  <c r="L21" i="5"/>
  <c r="L18" i="5"/>
  <c r="L16" i="5"/>
  <c r="L101" i="5" l="1"/>
  <c r="D92" i="5"/>
  <c r="F92" i="5" s="1"/>
  <c r="D90" i="5"/>
  <c r="F90" i="5" s="1"/>
  <c r="D88" i="5"/>
  <c r="F88" i="5" s="1"/>
  <c r="D86" i="5"/>
  <c r="F86" i="5" s="1"/>
  <c r="D81" i="5"/>
  <c r="F81" i="5" s="1"/>
  <c r="D77" i="5"/>
  <c r="F77" i="5" s="1"/>
  <c r="D75" i="5"/>
  <c r="F75" i="5" s="1"/>
  <c r="D73" i="5"/>
  <c r="F73" i="5" s="1"/>
  <c r="D71" i="5"/>
  <c r="F71" i="5" s="1"/>
  <c r="D69" i="5"/>
  <c r="F69" i="5" s="1"/>
  <c r="D67" i="5"/>
  <c r="F67" i="5" s="1"/>
  <c r="D65" i="5"/>
  <c r="F65" i="5" s="1"/>
  <c r="D50" i="5"/>
  <c r="F50" i="5" s="1"/>
  <c r="D47" i="5"/>
  <c r="F47" i="5" s="1"/>
  <c r="D42" i="5"/>
  <c r="F42" i="5" s="1"/>
  <c r="D37" i="5"/>
  <c r="F37" i="5" s="1"/>
  <c r="D35" i="5"/>
  <c r="F35" i="5" s="1"/>
  <c r="D30" i="5"/>
  <c r="F30" i="5" s="1"/>
  <c r="D28" i="5"/>
  <c r="F28" i="5" s="1"/>
  <c r="D25" i="5"/>
  <c r="F25" i="5" s="1"/>
  <c r="D23" i="5"/>
  <c r="F23" i="5" s="1"/>
  <c r="D18" i="5"/>
  <c r="F18" i="5" s="1"/>
  <c r="D16" i="5"/>
  <c r="F8" i="5"/>
  <c r="F16" i="5" l="1"/>
  <c r="D21" i="5"/>
  <c r="F21" i="5" s="1"/>
  <c r="D101" i="5" l="1"/>
  <c r="F101" i="5" s="1"/>
</calcChain>
</file>

<file path=xl/comments1.xml><?xml version="1.0" encoding="utf-8"?>
<comments xmlns="http://schemas.openxmlformats.org/spreadsheetml/2006/main">
  <authors>
    <author>Svrčková Monika</author>
    <author>BogdanyV</author>
  </authors>
  <commentList>
    <comment ref="E24" authorId="0">
      <text>
        <r>
          <rPr>
            <b/>
            <sz val="9"/>
            <color indexed="81"/>
            <rFont val="Tahoma"/>
            <family val="2"/>
            <charset val="238"/>
          </rPr>
          <t>Svrčková Monika:</t>
        </r>
        <r>
          <rPr>
            <sz val="9"/>
            <color indexed="81"/>
            <rFont val="Tahoma"/>
            <family val="2"/>
            <charset val="238"/>
          </rPr>
          <t xml:space="preserve">
z toho 50.000,00 Kč na dofinancování
</t>
        </r>
      </text>
    </comment>
    <comment ref="C31" authorId="1">
      <text>
        <r>
          <rPr>
            <b/>
            <sz val="8"/>
            <color indexed="81"/>
            <rFont val="Tahoma"/>
            <family val="2"/>
            <charset val="238"/>
          </rPr>
          <t>BogdanyV:</t>
        </r>
        <r>
          <rPr>
            <sz val="8"/>
            <color indexed="81"/>
            <rFont val="Tahoma"/>
            <family val="2"/>
            <charset val="238"/>
          </rPr>
          <t xml:space="preserve">
nízkoprahová zařízení pro děti a mládež</t>
        </r>
      </text>
    </comment>
    <comment ref="C32" authorId="1">
      <text>
        <r>
          <rPr>
            <b/>
            <sz val="8"/>
            <color indexed="81"/>
            <rFont val="Tahoma"/>
            <family val="2"/>
            <charset val="238"/>
          </rPr>
          <t>BogdanyV:</t>
        </r>
        <r>
          <rPr>
            <sz val="8"/>
            <color indexed="81"/>
            <rFont val="Tahoma"/>
            <family val="2"/>
            <charset val="238"/>
          </rPr>
          <t xml:space="preserve">
krizová pomoc</t>
        </r>
      </text>
    </comment>
    <comment ref="C33" authorId="1">
      <text>
        <r>
          <rPr>
            <b/>
            <sz val="8"/>
            <color indexed="81"/>
            <rFont val="Tahoma"/>
            <family val="2"/>
            <charset val="238"/>
          </rPr>
          <t>BogdanyV:</t>
        </r>
        <r>
          <rPr>
            <sz val="8"/>
            <color indexed="81"/>
            <rFont val="Tahoma"/>
            <family val="2"/>
            <charset val="238"/>
          </rPr>
          <t xml:space="preserve">
sociálně aktivizační služby pro rodiny s dětmi - registrováno 1.8.2009</t>
        </r>
      </text>
    </comment>
    <comment ref="C41" authorId="1">
      <text>
        <r>
          <rPr>
            <b/>
            <sz val="8"/>
            <color indexed="81"/>
            <rFont val="Tahoma"/>
            <family val="2"/>
            <charset val="238"/>
          </rPr>
          <t>SvrčkováM</t>
        </r>
        <r>
          <rPr>
            <sz val="8"/>
            <color indexed="81"/>
            <rFont val="Tahoma"/>
            <family val="2"/>
            <charset val="238"/>
          </rPr>
          <t xml:space="preserve">
Do 31.3.2015 služba registrována u organizace Fond ohrožených dětí</t>
        </r>
      </text>
    </comment>
    <comment ref="C61" authorId="1">
      <text>
        <r>
          <rPr>
            <b/>
            <sz val="8"/>
            <color indexed="81"/>
            <rFont val="Tahoma"/>
            <family val="2"/>
            <charset val="238"/>
          </rPr>
          <t xml:space="preserve">SvrckovaM:
</t>
        </r>
        <r>
          <rPr>
            <sz val="8"/>
            <color indexed="81"/>
            <rFont val="Tahoma"/>
            <family val="2"/>
            <charset val="238"/>
          </rPr>
          <t>od 1.1.2017 zaniká</t>
        </r>
      </text>
    </comment>
    <comment ref="C70" authorId="1">
      <text>
        <r>
          <rPr>
            <b/>
            <sz val="8"/>
            <color indexed="81"/>
            <rFont val="Tahoma"/>
            <family val="2"/>
            <charset val="238"/>
          </rPr>
          <t>BogdanyV:</t>
        </r>
        <r>
          <rPr>
            <sz val="8"/>
            <color indexed="81"/>
            <rFont val="Tahoma"/>
            <family val="2"/>
            <charset val="238"/>
          </rPr>
          <t xml:space="preserve">
obč. aktivita</t>
        </r>
      </text>
    </comment>
    <comment ref="C85" authorId="1">
      <text>
        <r>
          <rPr>
            <b/>
            <sz val="8"/>
            <color indexed="81"/>
            <rFont val="Tahoma"/>
            <family val="2"/>
            <charset val="238"/>
          </rPr>
          <t>BogdanyV:</t>
        </r>
        <r>
          <rPr>
            <sz val="8"/>
            <color indexed="81"/>
            <rFont val="Tahoma"/>
            <family val="2"/>
            <charset val="238"/>
          </rPr>
          <t xml:space="preserve">
raná péče</t>
        </r>
      </text>
    </comment>
    <comment ref="C87" authorId="1">
      <text>
        <r>
          <rPr>
            <b/>
            <sz val="8"/>
            <color indexed="81"/>
            <rFont val="Tahoma"/>
            <family val="2"/>
            <charset val="238"/>
          </rPr>
          <t>BogdanyV:</t>
        </r>
        <r>
          <rPr>
            <sz val="8"/>
            <color indexed="81"/>
            <rFont val="Tahoma"/>
            <family val="2"/>
            <charset val="238"/>
          </rPr>
          <t xml:space="preserve">
obč. aktivita</t>
        </r>
      </text>
    </comment>
    <comment ref="C93" authorId="1">
      <text>
        <r>
          <rPr>
            <b/>
            <sz val="8"/>
            <color indexed="81"/>
            <rFont val="Tahoma"/>
            <family val="2"/>
            <charset val="238"/>
          </rPr>
          <t>BogdanyV:</t>
        </r>
        <r>
          <rPr>
            <sz val="8"/>
            <color indexed="81"/>
            <rFont val="Tahoma"/>
            <family val="2"/>
            <charset val="238"/>
          </rPr>
          <t xml:space="preserve">
raná péče</t>
        </r>
      </text>
    </comment>
  </commentList>
</comments>
</file>

<file path=xl/sharedStrings.xml><?xml version="1.0" encoding="utf-8"?>
<sst xmlns="http://schemas.openxmlformats.org/spreadsheetml/2006/main" count="270" uniqueCount="148">
  <si>
    <t>1.</t>
  </si>
  <si>
    <t>6.</t>
  </si>
  <si>
    <t>2.</t>
  </si>
  <si>
    <t>7.</t>
  </si>
  <si>
    <t>3.</t>
  </si>
  <si>
    <t>5.</t>
  </si>
  <si>
    <t>Předkladatel (Název, IČ)</t>
  </si>
  <si>
    <t>Česká provincie Kongregace Dcer Božské Lásky, IČ 00494453</t>
  </si>
  <si>
    <t>8.</t>
  </si>
  <si>
    <t>9.</t>
  </si>
  <si>
    <t>10.</t>
  </si>
  <si>
    <t>11.</t>
  </si>
  <si>
    <t>12.</t>
  </si>
  <si>
    <t>Středisko rané péče SPRP Ostrava, IČ 75095017</t>
  </si>
  <si>
    <t>Charita Opava, IČ 43964591</t>
  </si>
  <si>
    <t>13.</t>
  </si>
  <si>
    <t>Slezská diakonie, IČ 65468562</t>
  </si>
  <si>
    <t>Fond ohrožených dětí, IČ 00499277</t>
  </si>
  <si>
    <t>Chci se dívat lidem do očí</t>
  </si>
  <si>
    <t>Evid. č.</t>
  </si>
  <si>
    <t>Celkem</t>
  </si>
  <si>
    <t>CELKEM</t>
  </si>
  <si>
    <t>Název projektu/sociální služba</t>
  </si>
  <si>
    <t>14.</t>
  </si>
  <si>
    <t>15.</t>
  </si>
  <si>
    <t>16.</t>
  </si>
  <si>
    <t>17.</t>
  </si>
  <si>
    <t>18.</t>
  </si>
  <si>
    <t>19.</t>
  </si>
  <si>
    <t>20.</t>
  </si>
  <si>
    <t>a) Poradna pro osoby se zdravotním postižením Opava</t>
  </si>
  <si>
    <t>a) NZDM Klub Modrá kočka</t>
  </si>
  <si>
    <t>a) Služby následné péče</t>
  </si>
  <si>
    <t>b) Podpora samostatného bydlení</t>
  </si>
  <si>
    <t>c) Sociální rehabilitace</t>
  </si>
  <si>
    <t>a) Denní stacionář Mraveneček</t>
  </si>
  <si>
    <t>b) Denní stacionář pro seniory</t>
  </si>
  <si>
    <t>c) Dům sv. Cyrila a Metoděje pro zrakově postižené ve Vlaštovičkách - chráněné bydlení</t>
  </si>
  <si>
    <t>d) Dům sv. Cyrila a Metoděje pro zrakově postižené ve Vlaštovičkách - sociální rehabilitace</t>
  </si>
  <si>
    <t>f) Charitní pečovatelská služba</t>
  </si>
  <si>
    <t>g) Chráněné a podporované bydlení pro duševně nemocné - chráněné bydlení</t>
  </si>
  <si>
    <t>i) Chráněné dílny Charity Opava</t>
  </si>
  <si>
    <t>j) Klub sv. Anežky, klub seniorů Charity Opava</t>
  </si>
  <si>
    <t>22.</t>
  </si>
  <si>
    <t>23.</t>
  </si>
  <si>
    <t>Domov pro seniory – Domov sv. Zdislavy</t>
  </si>
  <si>
    <t>24.</t>
  </si>
  <si>
    <t>25.</t>
  </si>
  <si>
    <t>26.</t>
  </si>
  <si>
    <t>Kontaktní centrum "Pod Slunečníkem"</t>
  </si>
  <si>
    <t xml:space="preserve">b) Pomoc sociálně ohroženým rodinám s dětmi </t>
  </si>
  <si>
    <t>a) Asistenční, mediační a terapeutické centrum (AMT centrum)</t>
  </si>
  <si>
    <t>Mateřské centrum OASA - klub pro matku a dítě o.p.s., IČ 26832755</t>
  </si>
  <si>
    <t>k) Mateřské centrum Neškola</t>
  </si>
  <si>
    <t>n) Naděje - středisko krizové pomoci</t>
  </si>
  <si>
    <t>Procentuální podíl SMO na rozpočtu projektu</t>
  </si>
  <si>
    <t>KAFIRA, o.p.s., IČ 26588773</t>
  </si>
  <si>
    <t>a) Centrum ANIMA Opava - sociální rehabilitace</t>
  </si>
  <si>
    <t>c) SPOLU - Pro rodiny s dětmi</t>
  </si>
  <si>
    <t>Sociální rehabilitace</t>
  </si>
  <si>
    <t>Raná péče pro Moravu a Slezsko</t>
  </si>
  <si>
    <t>Podpora samostatného bydlení JINAK</t>
  </si>
  <si>
    <t>Tlumočnická služba</t>
  </si>
  <si>
    <t>Poradna rané péče MATANA</t>
  </si>
  <si>
    <t>Slezský spolek stomiků Opava, IČ 27050459</t>
  </si>
  <si>
    <t>Zajištění činnosti Slezského spolku stomiků Opava</t>
  </si>
  <si>
    <t>Odborné sociální poradenství</t>
  </si>
  <si>
    <t>Svaz tělesně postižených v ČR, z.s. - okresní organizace Opava, IČ 47814748</t>
  </si>
  <si>
    <t>Pravidelné volnočasové a vzdělávací aktivity</t>
  </si>
  <si>
    <t>Česká unie neslyšících, IČ 675547</t>
  </si>
  <si>
    <t>a) CSS ČUN Ostrava SAS</t>
  </si>
  <si>
    <t>b) Tlumočnické služby ČUN</t>
  </si>
  <si>
    <t>27.</t>
  </si>
  <si>
    <t>28.</t>
  </si>
  <si>
    <t>29.</t>
  </si>
  <si>
    <t>30.</t>
  </si>
  <si>
    <t>Armáda spásy v České republice, z.s., IČ 40613411</t>
  </si>
  <si>
    <t>KLUB BECHTĚREVIKŮ ČR z.s., IČ 00550477</t>
  </si>
  <si>
    <t>Chráněné bydlení Maják</t>
  </si>
  <si>
    <t>d) Chráněná pracovní místa pro osoby s duševním onemocněním a zdravotním postižením</t>
  </si>
  <si>
    <t xml:space="preserve">b) Sociální poradna ANIMA VIVA </t>
  </si>
  <si>
    <t>Centrum pro dětský sluch Tamtam, o.p.s., IČ 499811</t>
  </si>
  <si>
    <t>Elim Opava, o.p.s., IČ 2278197</t>
  </si>
  <si>
    <t>JINAK, o.p.s., IČ 1606085</t>
  </si>
  <si>
    <t>Vila Vančurova o.p.s., IČ 2250152</t>
  </si>
  <si>
    <t>Centrum pro zdravotně postižené Moravskoslezského kraje o.p.s., IČ 26593548</t>
  </si>
  <si>
    <t>Sociálně aktivizační služby pro seniory a osoby se zdravotním potižením</t>
  </si>
  <si>
    <t>Sdružení sociálních asistentů, z.s., IČ 26642638</t>
  </si>
  <si>
    <t>ANIMA VIVA z.s., IČ 26591014</t>
  </si>
  <si>
    <t>b) Armáda spásy, Noclehárna pro muže Samaritán Opava</t>
  </si>
  <si>
    <t>g) Armáda spásy, Terénní programy Samaritán Opava</t>
  </si>
  <si>
    <t>f) Armáda spásy, Noclehárna pro ženy Opava</t>
  </si>
  <si>
    <t>a) Armáda spásy, azylový dům Samaritán Opava</t>
  </si>
  <si>
    <t>c) Armáda spásy, nízkoprahové denní centrum Samaritán Opava</t>
  </si>
  <si>
    <t xml:space="preserve">d) Armáda spásy, Sociální rehabilitace Samaritán Opava </t>
  </si>
  <si>
    <t>e) Armáda spásy, Azylový dům pro ženy a matky s dětmi Opava</t>
  </si>
  <si>
    <t>b) Osobní asistence Opavsko</t>
  </si>
  <si>
    <t>Centrum služeb pro neslyšící a nedoslýchavé, o.p.s., IČ 02407451</t>
  </si>
  <si>
    <t>a) Nízkoprahové zařízení pro děti a mládež Magnet s terénní službou</t>
  </si>
  <si>
    <t>c) Krizová pomoc</t>
  </si>
  <si>
    <t>d) SAS Elim Opava</t>
  </si>
  <si>
    <t>f) Dobrovolnické centrum</t>
  </si>
  <si>
    <t>EKIPA, z.s., IČ 22848614</t>
  </si>
  <si>
    <t>EUROTOPIA.CZ, o.p.s., IČ 25852345</t>
  </si>
  <si>
    <t>b) Poradenské středisko EUROTOPIA</t>
  </si>
  <si>
    <t>d) Asistenční, mediační a terapeutické centrum</t>
  </si>
  <si>
    <t>FOKUS - Opava, z.s. IČ 26990881</t>
  </si>
  <si>
    <t>e) Charitní hospicová jednotka - Pokojný přístav</t>
  </si>
  <si>
    <t>h) Chráněné a podporované bydlení pro duševně nemocné - služby následné péče</t>
  </si>
  <si>
    <t>l) Občanská poradna Opava</t>
  </si>
  <si>
    <t>m) Radost - sociálně terapeutická dílna</t>
  </si>
  <si>
    <t>Rodiče s dětmi od 3 měsíců</t>
  </si>
  <si>
    <t>Pečovatelská služba OASA Opava, o.p.s., IČ 26839857</t>
  </si>
  <si>
    <t>Pečovatelská služba OASA Opava, o.p.s.</t>
  </si>
  <si>
    <t>Pomoc sociálně ohroženým rodinám s dětmi</t>
  </si>
  <si>
    <t>Sdružení zdravotně postižených v ČR, z.s. - územní sdružení Opava, IČ 47813423</t>
  </si>
  <si>
    <t>Ostatní související služby a aktivity</t>
  </si>
  <si>
    <t>Sjednocená organizace nevidomých a slabozrakých ČR, z.s. - Oblastní odbočka Opava, IČ 65399447</t>
  </si>
  <si>
    <t>Raná péče pro rodiny dětí se zrakovým a kombinovaným zrakovým postižením ve městě Opava</t>
  </si>
  <si>
    <t>a) Domov pro seniory Vila Vančurova o.p.s.</t>
  </si>
  <si>
    <t>b) Odlehčovací služba Vila Vančurova</t>
  </si>
  <si>
    <t>c) Domov se zvláštním režimem Vila Vančurova</t>
  </si>
  <si>
    <t>c) Zaměstnávání OZP na CHPM v ANIMA VIVA z.s.</t>
  </si>
  <si>
    <t>Svaz postižených civilizačními chorobami v ČR, z.s. okresní výbor Opava, IČ 47813415</t>
  </si>
  <si>
    <t>Krizové a kontaktní centrum "Pod slunečníkem", o.p.s., IČ 47812052</t>
  </si>
  <si>
    <t>Celkové náklady služby za r. 2016 (Kč)</t>
  </si>
  <si>
    <t>Procentuální podíl SMO na rozpočtu projektu v r. 2016</t>
  </si>
  <si>
    <t>Plánovaný rozpočet projektu na rok 2018 (Kč)</t>
  </si>
  <si>
    <t>Financování městem v 2017 (Kč)</t>
  </si>
  <si>
    <t>Navýšení požadavku oproti předchozímu roku ANO/NE</t>
  </si>
  <si>
    <t>Požadavek  SMO -  rok 2018 (Kč)</t>
  </si>
  <si>
    <t xml:space="preserve">Návrh dotace na r. 2018 (Kč) z Komise Rady SMO pro KP </t>
  </si>
  <si>
    <t>Financování městem v r. 2016 (Kč)</t>
  </si>
  <si>
    <t>DomA - domácí asistence, z.s.. IČ 27031012</t>
  </si>
  <si>
    <t>Osobní asistence</t>
  </si>
  <si>
    <t>d) Svépomocné aktivity osob s DN v ANIMA VIVA z.s.</t>
  </si>
  <si>
    <t>Vesalius s.r.o., IČ 26875012</t>
  </si>
  <si>
    <t>Domov Vesalius</t>
  </si>
  <si>
    <t>4.</t>
  </si>
  <si>
    <t>21.</t>
  </si>
  <si>
    <t>ano</t>
  </si>
  <si>
    <t>ne</t>
  </si>
  <si>
    <t>Vysvětlivky:</t>
  </si>
  <si>
    <t>Služby soc. prevence zařazené v IP MSK</t>
  </si>
  <si>
    <t xml:space="preserve">Návrh dotace na r. 2018 (Kč) - Rada SMO  </t>
  </si>
  <si>
    <t xml:space="preserve">Schválená výše dotace na r. 2018 (Kč) - Zastupitelstvo SMO </t>
  </si>
  <si>
    <t>Služby v 1. prioritě města (služby soc. péče + hospicová péče)</t>
  </si>
  <si>
    <t>Dotace na poskytování sociálních a souvisejících služeb z rozpočtu SMO na rok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</si>
</sst>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č_-;\-* #,##0.00\ _K_č_-;_-* &quot;-&quot;??\ _K_č_-;_-@_-"/>
  </numFmts>
  <fonts count="12" x14ac:knownFonts="1">
    <font>
      <sz val="10"/>
      <name val="Arial"/>
      <charset val="238"/>
    </font>
    <font>
      <sz val="8"/>
      <name val="Arial"/>
      <family val="2"/>
      <charset val="238"/>
    </font>
    <font>
      <b/>
      <u/>
      <sz val="14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59">
    <xf numFmtId="0" fontId="0" fillId="0" borderId="0" xfId="0"/>
    <xf numFmtId="0" fontId="4" fillId="0" borderId="0" xfId="0" applyFont="1" applyAlignment="1">
      <alignment wrapText="1"/>
    </xf>
    <xf numFmtId="0" fontId="4" fillId="0" borderId="0" xfId="0" applyFont="1"/>
    <xf numFmtId="0" fontId="4" fillId="0" borderId="1" xfId="0" applyFont="1" applyFill="1" applyBorder="1" applyAlignment="1">
      <alignment horizontal="justify" vertical="top"/>
    </xf>
    <xf numFmtId="0" fontId="6" fillId="0" borderId="0" xfId="0" applyFont="1" applyAlignment="1">
      <alignment horizontal="center" vertical="center"/>
    </xf>
    <xf numFmtId="0" fontId="4" fillId="0" borderId="1" xfId="0" applyFont="1" applyBorder="1" applyAlignment="1">
      <alignment wrapText="1"/>
    </xf>
    <xf numFmtId="4" fontId="4" fillId="0" borderId="0" xfId="0" applyNumberFormat="1" applyFont="1" applyAlignment="1">
      <alignment wrapText="1"/>
    </xf>
    <xf numFmtId="4" fontId="4" fillId="0" borderId="1" xfId="0" applyNumberFormat="1" applyFont="1" applyFill="1" applyBorder="1" applyAlignment="1">
      <alignment horizontal="right" vertical="center" wrapText="1"/>
    </xf>
    <xf numFmtId="4" fontId="3" fillId="2" borderId="1" xfId="0" applyNumberFormat="1" applyFont="1" applyFill="1" applyBorder="1" applyAlignment="1">
      <alignment horizontal="right" vertical="center" wrapText="1"/>
    </xf>
    <xf numFmtId="4" fontId="3" fillId="0" borderId="1" xfId="0" applyNumberFormat="1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0" xfId="0" applyFont="1" applyAlignment="1">
      <alignment horizontal="center" wrapText="1"/>
    </xf>
    <xf numFmtId="4" fontId="4" fillId="0" borderId="0" xfId="0" applyNumberFormat="1" applyFont="1" applyAlignment="1">
      <alignment horizontal="center" wrapText="1"/>
    </xf>
    <xf numFmtId="0" fontId="3" fillId="3" borderId="1" xfId="0" applyFont="1" applyFill="1" applyBorder="1" applyAlignment="1">
      <alignment vertical="top" wrapText="1"/>
    </xf>
    <xf numFmtId="4" fontId="3" fillId="3" borderId="1" xfId="0" applyNumberFormat="1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justify" vertical="top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top"/>
    </xf>
    <xf numFmtId="0" fontId="3" fillId="3" borderId="1" xfId="0" applyFont="1" applyFill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4" fillId="0" borderId="1" xfId="0" applyFont="1" applyFill="1" applyBorder="1" applyAlignment="1">
      <alignment horizontal="left" vertical="top" wrapText="1"/>
    </xf>
    <xf numFmtId="4" fontId="3" fillId="6" borderId="1" xfId="0" applyNumberFormat="1" applyFont="1" applyFill="1" applyBorder="1" applyAlignment="1">
      <alignment horizontal="right" vertical="center" wrapText="1"/>
    </xf>
    <xf numFmtId="4" fontId="4" fillId="6" borderId="1" xfId="0" applyNumberFormat="1" applyFont="1" applyFill="1" applyBorder="1" applyAlignment="1">
      <alignment horizontal="right" vertical="center" wrapText="1"/>
    </xf>
    <xf numFmtId="0" fontId="4" fillId="6" borderId="1" xfId="0" applyFont="1" applyFill="1" applyBorder="1" applyAlignment="1">
      <alignment horizontal="justify" vertical="top"/>
    </xf>
    <xf numFmtId="0" fontId="3" fillId="0" borderId="0" xfId="0" applyFont="1" applyAlignment="1">
      <alignment wrapText="1"/>
    </xf>
    <xf numFmtId="0" fontId="3" fillId="3" borderId="1" xfId="0" applyFont="1" applyFill="1" applyBorder="1" applyAlignment="1">
      <alignment horizontal="left" vertical="top" wrapText="1"/>
    </xf>
    <xf numFmtId="4" fontId="3" fillId="7" borderId="1" xfId="0" applyNumberFormat="1" applyFont="1" applyFill="1" applyBorder="1" applyAlignment="1">
      <alignment horizontal="right" vertical="center" wrapText="1"/>
    </xf>
    <xf numFmtId="4" fontId="3" fillId="5" borderId="1" xfId="0" applyNumberFormat="1" applyFont="1" applyFill="1" applyBorder="1" applyAlignment="1">
      <alignment horizontal="right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vertical="top" wrapText="1"/>
    </xf>
    <xf numFmtId="43" fontId="3" fillId="3" borderId="1" xfId="1" applyFont="1" applyFill="1" applyBorder="1" applyAlignment="1">
      <alignment horizontal="justify" vertical="top"/>
    </xf>
    <xf numFmtId="4" fontId="3" fillId="0" borderId="0" xfId="0" applyNumberFormat="1" applyFont="1" applyAlignment="1">
      <alignment wrapText="1"/>
    </xf>
    <xf numFmtId="4" fontId="4" fillId="0" borderId="1" xfId="0" applyNumberFormat="1" applyFont="1" applyBorder="1" applyAlignment="1">
      <alignment horizontal="right" vertical="center" wrapText="1"/>
    </xf>
    <xf numFmtId="4" fontId="3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Fill="1" applyBorder="1" applyAlignment="1">
      <alignment horizontal="right" vertical="center"/>
    </xf>
    <xf numFmtId="4" fontId="4" fillId="6" borderId="1" xfId="0" applyNumberFormat="1" applyFont="1" applyFill="1" applyBorder="1" applyAlignment="1">
      <alignment horizontal="right" vertical="center"/>
    </xf>
    <xf numFmtId="4" fontId="3" fillId="9" borderId="1" xfId="0" applyNumberFormat="1" applyFont="1" applyFill="1" applyBorder="1" applyAlignment="1">
      <alignment horizontal="right" vertical="center" wrapText="1"/>
    </xf>
    <xf numFmtId="4" fontId="4" fillId="9" borderId="1" xfId="0" applyNumberFormat="1" applyFont="1" applyFill="1" applyBorder="1" applyAlignment="1">
      <alignment horizontal="right" vertical="center" wrapText="1"/>
    </xf>
    <xf numFmtId="4" fontId="4" fillId="9" borderId="1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5" fillId="5" borderId="1" xfId="0" applyFont="1" applyFill="1" applyBorder="1" applyAlignment="1">
      <alignment wrapText="1"/>
    </xf>
    <xf numFmtId="0" fontId="5" fillId="10" borderId="1" xfId="0" applyFont="1" applyFill="1" applyBorder="1" applyAlignment="1">
      <alignment horizontal="center" vertical="center" wrapText="1"/>
    </xf>
    <xf numFmtId="0" fontId="4" fillId="9" borderId="0" xfId="0" applyFont="1" applyFill="1"/>
    <xf numFmtId="0" fontId="3" fillId="0" borderId="1" xfId="0" applyFont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4" fontId="3" fillId="11" borderId="1" xfId="0" applyNumberFormat="1" applyFont="1" applyFill="1" applyBorder="1" applyAlignment="1">
      <alignment horizontal="right" vertical="center" wrapText="1"/>
    </xf>
    <xf numFmtId="0" fontId="4" fillId="0" borderId="0" xfId="0" applyFont="1" applyFill="1"/>
    <xf numFmtId="4" fontId="3" fillId="12" borderId="1" xfId="0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2" fillId="0" borderId="0" xfId="0" applyFont="1" applyAlignment="1">
      <alignment horizontal="left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9" borderId="3" xfId="0" applyFont="1" applyFill="1" applyBorder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Z107"/>
  <sheetViews>
    <sheetView tabSelected="1" zoomScale="85" zoomScaleNormal="85" workbookViewId="0">
      <selection activeCell="J16" sqref="J16"/>
    </sheetView>
  </sheetViews>
  <sheetFormatPr defaultColWidth="9.140625" defaultRowHeight="12.75" x14ac:dyDescent="0.2"/>
  <cols>
    <col min="1" max="1" width="6" style="11" customWidth="1"/>
    <col min="2" max="2" width="25.85546875" style="1" customWidth="1"/>
    <col min="3" max="3" width="30.140625" style="1" customWidth="1"/>
    <col min="4" max="4" width="13.42578125" style="1" bestFit="1" customWidth="1"/>
    <col min="5" max="5" width="13.85546875" style="1" customWidth="1"/>
    <col min="6" max="6" width="14.7109375" style="11" customWidth="1"/>
    <col min="7" max="7" width="13.85546875" style="1" customWidth="1"/>
    <col min="8" max="8" width="14.28515625" style="1" bestFit="1" customWidth="1"/>
    <col min="9" max="9" width="13.85546875" style="1" customWidth="1"/>
    <col min="10" max="11" width="14.7109375" style="11" customWidth="1"/>
    <col min="12" max="14" width="13.85546875" style="1" customWidth="1"/>
    <col min="16" max="16384" width="9.140625" style="2"/>
  </cols>
  <sheetData>
    <row r="1" spans="1:14" ht="25.5" customHeight="1" x14ac:dyDescent="0.2">
      <c r="B1" s="55" t="s">
        <v>147</v>
      </c>
      <c r="C1" s="55"/>
      <c r="D1" s="55"/>
      <c r="E1" s="55"/>
      <c r="F1" s="55"/>
      <c r="G1" s="55"/>
      <c r="H1" s="55"/>
      <c r="I1" s="42"/>
      <c r="J1" s="42"/>
      <c r="K1" s="42"/>
      <c r="L1" s="53"/>
      <c r="M1" s="53"/>
      <c r="N1" s="41"/>
    </row>
    <row r="3" spans="1:14" s="4" customFormat="1" ht="85.5" x14ac:dyDescent="0.2">
      <c r="A3" s="16" t="s">
        <v>19</v>
      </c>
      <c r="B3" s="16" t="s">
        <v>6</v>
      </c>
      <c r="C3" s="16" t="s">
        <v>22</v>
      </c>
      <c r="D3" s="17" t="s">
        <v>125</v>
      </c>
      <c r="E3" s="17" t="s">
        <v>132</v>
      </c>
      <c r="F3" s="16" t="s">
        <v>126</v>
      </c>
      <c r="G3" s="44" t="s">
        <v>128</v>
      </c>
      <c r="H3" s="30" t="s">
        <v>127</v>
      </c>
      <c r="I3" s="30" t="s">
        <v>130</v>
      </c>
      <c r="J3" s="30" t="s">
        <v>55</v>
      </c>
      <c r="K3" s="30" t="s">
        <v>129</v>
      </c>
      <c r="L3" s="44" t="s">
        <v>131</v>
      </c>
      <c r="M3" s="44" t="s">
        <v>144</v>
      </c>
      <c r="N3" s="44" t="s">
        <v>145</v>
      </c>
    </row>
    <row r="4" spans="1:14" ht="25.5" x14ac:dyDescent="0.2">
      <c r="A4" s="56" t="s">
        <v>0</v>
      </c>
      <c r="B4" s="13" t="s">
        <v>88</v>
      </c>
      <c r="C4" s="3" t="s">
        <v>57</v>
      </c>
      <c r="D4" s="7">
        <v>2893716</v>
      </c>
      <c r="E4" s="9">
        <v>0</v>
      </c>
      <c r="F4" s="35">
        <f>E4/D4*100</f>
        <v>0</v>
      </c>
      <c r="G4" s="28">
        <v>232800</v>
      </c>
      <c r="H4" s="34">
        <v>4140000</v>
      </c>
      <c r="I4" s="39">
        <v>385000</v>
      </c>
      <c r="J4" s="35">
        <f>I4/H4*100</f>
        <v>9.2995169082125599</v>
      </c>
      <c r="K4" s="35" t="s">
        <v>140</v>
      </c>
      <c r="L4" s="49">
        <f>I4/100*70</f>
        <v>269500</v>
      </c>
      <c r="M4" s="49">
        <v>269500</v>
      </c>
      <c r="N4" s="28">
        <v>269500</v>
      </c>
    </row>
    <row r="5" spans="1:14" ht="25.5" x14ac:dyDescent="0.2">
      <c r="A5" s="57"/>
      <c r="B5" s="20" t="s">
        <v>88</v>
      </c>
      <c r="C5" s="3" t="s">
        <v>80</v>
      </c>
      <c r="D5" s="7">
        <v>702231</v>
      </c>
      <c r="E5" s="9">
        <v>97000</v>
      </c>
      <c r="F5" s="35">
        <f t="shared" ref="F5:F16" si="0">E5/D5*100</f>
        <v>13.813118475259564</v>
      </c>
      <c r="G5" s="28">
        <v>150000</v>
      </c>
      <c r="H5" s="36">
        <v>1397000</v>
      </c>
      <c r="I5" s="40">
        <v>400000</v>
      </c>
      <c r="J5" s="35">
        <f t="shared" ref="J5:J12" si="1">I5/H5*100</f>
        <v>28.632784538296352</v>
      </c>
      <c r="K5" s="35" t="s">
        <v>140</v>
      </c>
      <c r="L5" s="23">
        <v>150000</v>
      </c>
      <c r="M5" s="23">
        <v>150000</v>
      </c>
      <c r="N5" s="28">
        <v>150000</v>
      </c>
    </row>
    <row r="6" spans="1:14" ht="25.5" x14ac:dyDescent="0.2">
      <c r="A6" s="57"/>
      <c r="B6" s="20" t="s">
        <v>88</v>
      </c>
      <c r="C6" s="3" t="s">
        <v>122</v>
      </c>
      <c r="D6" s="7">
        <v>1050055</v>
      </c>
      <c r="E6" s="9">
        <v>200000</v>
      </c>
      <c r="F6" s="35">
        <f t="shared" si="0"/>
        <v>19.046621367452182</v>
      </c>
      <c r="G6" s="28">
        <v>250000</v>
      </c>
      <c r="H6" s="36">
        <v>1754000</v>
      </c>
      <c r="I6" s="40">
        <v>370000</v>
      </c>
      <c r="J6" s="35">
        <f t="shared" si="1"/>
        <v>21.094640820980615</v>
      </c>
      <c r="K6" s="35" t="s">
        <v>141</v>
      </c>
      <c r="L6" s="23">
        <v>210000</v>
      </c>
      <c r="M6" s="23">
        <v>210000</v>
      </c>
      <c r="N6" s="28">
        <v>210000</v>
      </c>
    </row>
    <row r="7" spans="1:14" ht="25.5" x14ac:dyDescent="0.2">
      <c r="A7" s="58"/>
      <c r="B7" s="20" t="s">
        <v>88</v>
      </c>
      <c r="C7" s="3" t="s">
        <v>135</v>
      </c>
      <c r="D7" s="7">
        <v>0</v>
      </c>
      <c r="E7" s="9">
        <v>0</v>
      </c>
      <c r="F7" s="35"/>
      <c r="G7" s="28">
        <v>0</v>
      </c>
      <c r="H7" s="36">
        <v>50000</v>
      </c>
      <c r="I7" s="40">
        <v>40000</v>
      </c>
      <c r="J7" s="35">
        <f>I7/H7*100</f>
        <v>80</v>
      </c>
      <c r="K7" s="35"/>
      <c r="L7" s="23">
        <v>20000</v>
      </c>
      <c r="M7" s="23">
        <v>20000</v>
      </c>
      <c r="N7" s="28">
        <v>20000</v>
      </c>
    </row>
    <row r="8" spans="1:14" x14ac:dyDescent="0.2">
      <c r="A8" s="46"/>
      <c r="B8" s="18"/>
      <c r="C8" s="15" t="s">
        <v>20</v>
      </c>
      <c r="D8" s="14">
        <f>SUM(D4:D7)</f>
        <v>4646002</v>
      </c>
      <c r="E8" s="14">
        <f>SUM(E4:E7)</f>
        <v>297000</v>
      </c>
      <c r="F8" s="29">
        <f t="shared" si="0"/>
        <v>6.392593029447684</v>
      </c>
      <c r="G8" s="29">
        <f>SUM(G4:G7)</f>
        <v>632800</v>
      </c>
      <c r="H8" s="14">
        <f>SUM(H4:H7)</f>
        <v>7341000</v>
      </c>
      <c r="I8" s="14">
        <f>SUM(I4:I7)</f>
        <v>1195000</v>
      </c>
      <c r="J8" s="29">
        <f t="shared" si="1"/>
        <v>16.278436180356902</v>
      </c>
      <c r="K8" s="29"/>
      <c r="L8" s="29">
        <f>SUM(L4:L7)</f>
        <v>649500</v>
      </c>
      <c r="M8" s="29">
        <f>SUM(M4:M7)</f>
        <v>649500</v>
      </c>
      <c r="N8" s="29">
        <f>SUM(N4:N7)</f>
        <v>649500</v>
      </c>
    </row>
    <row r="9" spans="1:14" ht="25.5" x14ac:dyDescent="0.2">
      <c r="A9" s="56" t="s">
        <v>2</v>
      </c>
      <c r="B9" s="13" t="s">
        <v>76</v>
      </c>
      <c r="C9" s="3" t="s">
        <v>92</v>
      </c>
      <c r="D9" s="7">
        <v>4199482</v>
      </c>
      <c r="E9" s="9">
        <v>0</v>
      </c>
      <c r="F9" s="35">
        <f t="shared" si="0"/>
        <v>0</v>
      </c>
      <c r="G9" s="28">
        <v>0</v>
      </c>
      <c r="H9" s="36">
        <v>4716000</v>
      </c>
      <c r="I9" s="40">
        <v>162000</v>
      </c>
      <c r="J9" s="35">
        <f t="shared" si="1"/>
        <v>3.4351145038167941</v>
      </c>
      <c r="K9" s="35" t="s">
        <v>140</v>
      </c>
      <c r="L9" s="49">
        <f>I9/100*70</f>
        <v>113400</v>
      </c>
      <c r="M9" s="49">
        <v>113400</v>
      </c>
      <c r="N9" s="28">
        <v>113400</v>
      </c>
    </row>
    <row r="10" spans="1:14" ht="25.5" x14ac:dyDescent="0.2">
      <c r="A10" s="57"/>
      <c r="B10" s="20" t="s">
        <v>76</v>
      </c>
      <c r="C10" s="3" t="s">
        <v>89</v>
      </c>
      <c r="D10" s="7">
        <v>1538724</v>
      </c>
      <c r="E10" s="9">
        <v>183000</v>
      </c>
      <c r="F10" s="35">
        <f t="shared" si="0"/>
        <v>11.892971059137311</v>
      </c>
      <c r="G10" s="28">
        <v>200000</v>
      </c>
      <c r="H10" s="36">
        <v>2185000</v>
      </c>
      <c r="I10" s="40">
        <v>395000</v>
      </c>
      <c r="J10" s="35">
        <f t="shared" si="1"/>
        <v>18.077803203661329</v>
      </c>
      <c r="K10" s="35" t="s">
        <v>140</v>
      </c>
      <c r="L10" s="23">
        <v>200000</v>
      </c>
      <c r="M10" s="23">
        <v>200000</v>
      </c>
      <c r="N10" s="28">
        <v>200000</v>
      </c>
    </row>
    <row r="11" spans="1:14" ht="31.15" customHeight="1" x14ac:dyDescent="0.2">
      <c r="A11" s="57"/>
      <c r="B11" s="20" t="s">
        <v>76</v>
      </c>
      <c r="C11" s="3" t="s">
        <v>93</v>
      </c>
      <c r="D11" s="7">
        <v>1033231</v>
      </c>
      <c r="E11" s="9">
        <v>0</v>
      </c>
      <c r="F11" s="35">
        <f t="shared" si="0"/>
        <v>0</v>
      </c>
      <c r="G11" s="28">
        <v>34000</v>
      </c>
      <c r="H11" s="36">
        <v>1536000</v>
      </c>
      <c r="I11" s="40">
        <v>382000</v>
      </c>
      <c r="J11" s="35">
        <f t="shared" si="1"/>
        <v>24.869791666666664</v>
      </c>
      <c r="K11" s="35" t="s">
        <v>140</v>
      </c>
      <c r="L11" s="49">
        <f>I11/100*70</f>
        <v>267400</v>
      </c>
      <c r="M11" s="49">
        <v>267400</v>
      </c>
      <c r="N11" s="28">
        <v>267400</v>
      </c>
    </row>
    <row r="12" spans="1:14" ht="25.5" x14ac:dyDescent="0.2">
      <c r="A12" s="57"/>
      <c r="B12" s="20" t="s">
        <v>76</v>
      </c>
      <c r="C12" s="3" t="s">
        <v>94</v>
      </c>
      <c r="D12" s="7">
        <v>627451</v>
      </c>
      <c r="E12" s="9">
        <v>0</v>
      </c>
      <c r="F12" s="35">
        <f t="shared" si="0"/>
        <v>0</v>
      </c>
      <c r="G12" s="28">
        <v>12000</v>
      </c>
      <c r="H12" s="36">
        <v>742670</v>
      </c>
      <c r="I12" s="40">
        <v>184000</v>
      </c>
      <c r="J12" s="35">
        <f t="shared" si="1"/>
        <v>24.775472282440383</v>
      </c>
      <c r="K12" s="35" t="s">
        <v>140</v>
      </c>
      <c r="L12" s="49">
        <f>I12/100*70</f>
        <v>128800</v>
      </c>
      <c r="M12" s="49">
        <v>128800</v>
      </c>
      <c r="N12" s="28">
        <v>128800</v>
      </c>
    </row>
    <row r="13" spans="1:14" s="10" customFormat="1" ht="25.5" x14ac:dyDescent="0.2">
      <c r="A13" s="57"/>
      <c r="B13" s="20" t="s">
        <v>76</v>
      </c>
      <c r="C13" s="3" t="s">
        <v>95</v>
      </c>
      <c r="D13" s="7">
        <v>5087799</v>
      </c>
      <c r="E13" s="9">
        <v>0</v>
      </c>
      <c r="F13" s="35">
        <f t="shared" si="0"/>
        <v>0</v>
      </c>
      <c r="G13" s="28">
        <v>0</v>
      </c>
      <c r="H13" s="36">
        <v>6695000</v>
      </c>
      <c r="I13" s="40">
        <v>343000</v>
      </c>
      <c r="J13" s="35">
        <f t="shared" ref="J13:J16" si="2">I13/H13*100</f>
        <v>5.1232262882748323</v>
      </c>
      <c r="K13" s="35" t="s">
        <v>140</v>
      </c>
      <c r="L13" s="49">
        <f>I13/100*70</f>
        <v>240100</v>
      </c>
      <c r="M13" s="49">
        <v>240100</v>
      </c>
      <c r="N13" s="28">
        <v>240100</v>
      </c>
    </row>
    <row r="14" spans="1:14" ht="25.5" x14ac:dyDescent="0.2">
      <c r="A14" s="57"/>
      <c r="B14" s="20" t="s">
        <v>76</v>
      </c>
      <c r="C14" s="3" t="s">
        <v>91</v>
      </c>
      <c r="D14" s="7">
        <v>766601</v>
      </c>
      <c r="E14" s="9">
        <v>104000</v>
      </c>
      <c r="F14" s="35">
        <f t="shared" si="0"/>
        <v>13.566379381190478</v>
      </c>
      <c r="G14" s="28">
        <v>126000</v>
      </c>
      <c r="H14" s="36">
        <v>1017000</v>
      </c>
      <c r="I14" s="40">
        <v>203000</v>
      </c>
      <c r="J14" s="35">
        <f>I14/H14*100</f>
        <v>19.960668633235006</v>
      </c>
      <c r="K14" s="35" t="s">
        <v>140</v>
      </c>
      <c r="L14" s="23">
        <v>126000</v>
      </c>
      <c r="M14" s="23">
        <v>126000</v>
      </c>
      <c r="N14" s="28">
        <v>126000</v>
      </c>
    </row>
    <row r="15" spans="1:14" ht="25.5" x14ac:dyDescent="0.2">
      <c r="A15" s="58"/>
      <c r="B15" s="20" t="s">
        <v>76</v>
      </c>
      <c r="C15" s="3" t="s">
        <v>90</v>
      </c>
      <c r="D15" s="7">
        <v>363708</v>
      </c>
      <c r="E15" s="9">
        <v>87000</v>
      </c>
      <c r="F15" s="35">
        <f t="shared" si="0"/>
        <v>23.920287703322447</v>
      </c>
      <c r="G15" s="28">
        <v>97000</v>
      </c>
      <c r="H15" s="36">
        <v>652170</v>
      </c>
      <c r="I15" s="40">
        <v>246000</v>
      </c>
      <c r="J15" s="35">
        <f>I15/H15*100</f>
        <v>37.720226321357927</v>
      </c>
      <c r="K15" s="35" t="s">
        <v>140</v>
      </c>
      <c r="L15" s="23">
        <v>97000</v>
      </c>
      <c r="M15" s="23">
        <v>97000</v>
      </c>
      <c r="N15" s="28">
        <v>97000</v>
      </c>
    </row>
    <row r="16" spans="1:14" x14ac:dyDescent="0.2">
      <c r="A16" s="46"/>
      <c r="B16" s="18"/>
      <c r="C16" s="15" t="s">
        <v>20</v>
      </c>
      <c r="D16" s="14">
        <f t="shared" ref="D16" si="3">SUM(D9:D15)</f>
        <v>13616996</v>
      </c>
      <c r="E16" s="14">
        <f t="shared" ref="E16" si="4">SUM(E9:E15)</f>
        <v>374000</v>
      </c>
      <c r="F16" s="29">
        <f t="shared" si="0"/>
        <v>2.7465675983161044</v>
      </c>
      <c r="G16" s="29">
        <f>SUM(G9:G15)</f>
        <v>469000</v>
      </c>
      <c r="H16" s="14">
        <f t="shared" ref="H16" si="5">SUM(H9:H15)</f>
        <v>17543840</v>
      </c>
      <c r="I16" s="14">
        <f t="shared" ref="I16" si="6">SUM(I9:I15)</f>
        <v>1915000</v>
      </c>
      <c r="J16" s="29">
        <f t="shared" si="2"/>
        <v>10.915512225373693</v>
      </c>
      <c r="K16" s="29"/>
      <c r="L16" s="29">
        <f>SUM(L9:L15)</f>
        <v>1172700</v>
      </c>
      <c r="M16" s="29">
        <f>SUM(M9:M15)</f>
        <v>1172700</v>
      </c>
      <c r="N16" s="29">
        <f>SUM(N9:N15)</f>
        <v>1172700</v>
      </c>
    </row>
    <row r="17" spans="1:14" ht="25.5" x14ac:dyDescent="0.2">
      <c r="A17" s="47" t="s">
        <v>4</v>
      </c>
      <c r="B17" s="15" t="s">
        <v>81</v>
      </c>
      <c r="C17" s="25" t="s">
        <v>60</v>
      </c>
      <c r="D17" s="24">
        <v>126161</v>
      </c>
      <c r="E17" s="23">
        <v>10000</v>
      </c>
      <c r="F17" s="23">
        <f>E17/D17*100</f>
        <v>7.9263797845609965</v>
      </c>
      <c r="G17" s="28">
        <v>10000</v>
      </c>
      <c r="H17" s="37">
        <v>110983</v>
      </c>
      <c r="I17" s="40">
        <v>10000</v>
      </c>
      <c r="J17" s="23">
        <f>I17/H17*100</f>
        <v>9.0103889784922018</v>
      </c>
      <c r="K17" s="23" t="s">
        <v>141</v>
      </c>
      <c r="L17" s="23">
        <v>10000</v>
      </c>
      <c r="M17" s="23">
        <v>10000</v>
      </c>
      <c r="N17" s="28">
        <v>10000</v>
      </c>
    </row>
    <row r="18" spans="1:14" ht="16.149999999999999" customHeight="1" x14ac:dyDescent="0.2">
      <c r="A18" s="46"/>
      <c r="B18" s="18"/>
      <c r="C18" s="15" t="s">
        <v>20</v>
      </c>
      <c r="D18" s="14">
        <f t="shared" ref="D18" si="7">SUM(D17)</f>
        <v>126161</v>
      </c>
      <c r="E18" s="14">
        <f t="shared" ref="E18" si="8">SUM(E17)</f>
        <v>10000</v>
      </c>
      <c r="F18" s="29">
        <f>E18/D18*100</f>
        <v>7.9263797845609965</v>
      </c>
      <c r="G18" s="29">
        <f>SUM(G17)</f>
        <v>10000</v>
      </c>
      <c r="H18" s="14">
        <f t="shared" ref="H18" si="9">SUM(H17)</f>
        <v>110983</v>
      </c>
      <c r="I18" s="14">
        <f t="shared" ref="I18" si="10">SUM(I17)</f>
        <v>10000</v>
      </c>
      <c r="J18" s="29">
        <f>I18/H18*100</f>
        <v>9.0103889784922018</v>
      </c>
      <c r="K18" s="29"/>
      <c r="L18" s="29">
        <f>SUM(L17)</f>
        <v>10000</v>
      </c>
      <c r="M18" s="29">
        <f>SUM(M17)</f>
        <v>10000</v>
      </c>
      <c r="N18" s="29">
        <f>SUM(N17)</f>
        <v>10000</v>
      </c>
    </row>
    <row r="19" spans="1:14" ht="49.5" customHeight="1" x14ac:dyDescent="0.2">
      <c r="A19" s="56" t="s">
        <v>138</v>
      </c>
      <c r="B19" s="13" t="s">
        <v>85</v>
      </c>
      <c r="C19" s="3" t="s">
        <v>30</v>
      </c>
      <c r="D19" s="7">
        <v>468519</v>
      </c>
      <c r="E19" s="9">
        <v>97000</v>
      </c>
      <c r="F19" s="35">
        <f t="shared" ref="F19:F26" si="11">E19/D19*100</f>
        <v>20.703536035891819</v>
      </c>
      <c r="G19" s="28">
        <v>120000</v>
      </c>
      <c r="H19" s="36">
        <v>714000</v>
      </c>
      <c r="I19" s="40">
        <v>215000</v>
      </c>
      <c r="J19" s="35">
        <f t="shared" ref="J19:J26" si="12">I19/H19*100</f>
        <v>30.11204481792717</v>
      </c>
      <c r="K19" s="35" t="s">
        <v>140</v>
      </c>
      <c r="L19" s="23">
        <v>120000</v>
      </c>
      <c r="M19" s="23">
        <v>120000</v>
      </c>
      <c r="N19" s="28">
        <v>120000</v>
      </c>
    </row>
    <row r="20" spans="1:14" ht="47.25" customHeight="1" x14ac:dyDescent="0.2">
      <c r="A20" s="58"/>
      <c r="B20" s="20" t="s">
        <v>85</v>
      </c>
      <c r="C20" s="3" t="s">
        <v>96</v>
      </c>
      <c r="D20" s="7">
        <v>3860310</v>
      </c>
      <c r="E20" s="23">
        <v>1000000</v>
      </c>
      <c r="F20" s="35">
        <f t="shared" si="11"/>
        <v>25.904655325608566</v>
      </c>
      <c r="G20" s="28">
        <v>1180000</v>
      </c>
      <c r="H20" s="36">
        <v>5638000</v>
      </c>
      <c r="I20" s="40">
        <v>1658000</v>
      </c>
      <c r="J20" s="35">
        <f t="shared" si="12"/>
        <v>29.407591344448385</v>
      </c>
      <c r="K20" s="35" t="s">
        <v>140</v>
      </c>
      <c r="L20" s="51">
        <v>1300000</v>
      </c>
      <c r="M20" s="51">
        <v>1240000</v>
      </c>
      <c r="N20" s="28">
        <v>1240000</v>
      </c>
    </row>
    <row r="21" spans="1:14" x14ac:dyDescent="0.2">
      <c r="A21" s="46"/>
      <c r="B21" s="18"/>
      <c r="C21" s="15" t="s">
        <v>20</v>
      </c>
      <c r="D21" s="14">
        <f t="shared" ref="D21" si="13">SUM(D19:D20)</f>
        <v>4328829</v>
      </c>
      <c r="E21" s="14">
        <f t="shared" ref="E21" si="14">SUM(E19:E20)</f>
        <v>1097000</v>
      </c>
      <c r="F21" s="29">
        <f t="shared" si="11"/>
        <v>25.341726365259522</v>
      </c>
      <c r="G21" s="29">
        <f>SUM(G19:G20)</f>
        <v>1300000</v>
      </c>
      <c r="H21" s="14">
        <f t="shared" ref="H21" si="15">SUM(H19:H20)</f>
        <v>6352000</v>
      </c>
      <c r="I21" s="14">
        <f t="shared" ref="I21" si="16">SUM(I19:I20)</f>
        <v>1873000</v>
      </c>
      <c r="J21" s="29">
        <f t="shared" si="12"/>
        <v>29.486775818639799</v>
      </c>
      <c r="K21" s="29"/>
      <c r="L21" s="29">
        <f>SUM(L19:L20)</f>
        <v>1420000</v>
      </c>
      <c r="M21" s="29">
        <f>SUM(M19:M20)</f>
        <v>1360000</v>
      </c>
      <c r="N21" s="29">
        <f>SUM(N19:N20)</f>
        <v>1360000</v>
      </c>
    </row>
    <row r="22" spans="1:14" ht="38.25" x14ac:dyDescent="0.2">
      <c r="A22" s="47" t="s">
        <v>5</v>
      </c>
      <c r="B22" s="13" t="s">
        <v>97</v>
      </c>
      <c r="C22" s="3" t="s">
        <v>62</v>
      </c>
      <c r="D22" s="7">
        <v>2096781</v>
      </c>
      <c r="E22" s="9">
        <v>8000</v>
      </c>
      <c r="F22" s="9">
        <f t="shared" si="11"/>
        <v>0.38153722300993764</v>
      </c>
      <c r="G22" s="28">
        <v>40000</v>
      </c>
      <c r="H22" s="36">
        <v>3436000</v>
      </c>
      <c r="I22" s="40">
        <v>50000</v>
      </c>
      <c r="J22" s="9">
        <f t="shared" si="12"/>
        <v>1.4551804423748544</v>
      </c>
      <c r="K22" s="9" t="s">
        <v>141</v>
      </c>
      <c r="L22" s="23">
        <v>40000</v>
      </c>
      <c r="M22" s="23">
        <v>40000</v>
      </c>
      <c r="N22" s="28">
        <v>40000</v>
      </c>
    </row>
    <row r="23" spans="1:14" x14ac:dyDescent="0.2">
      <c r="A23" s="46"/>
      <c r="B23" s="18"/>
      <c r="C23" s="15" t="s">
        <v>20</v>
      </c>
      <c r="D23" s="14">
        <f t="shared" ref="D23" si="17">SUM(D22)</f>
        <v>2096781</v>
      </c>
      <c r="E23" s="14">
        <f t="shared" ref="E23" si="18">SUM(E22)</f>
        <v>8000</v>
      </c>
      <c r="F23" s="29">
        <f t="shared" si="11"/>
        <v>0.38153722300993764</v>
      </c>
      <c r="G23" s="29">
        <f>SUM(G22)</f>
        <v>40000</v>
      </c>
      <c r="H23" s="14">
        <f t="shared" ref="H23" si="19">SUM(H22)</f>
        <v>3436000</v>
      </c>
      <c r="I23" s="14">
        <f t="shared" ref="I23" si="20">SUM(I22)</f>
        <v>50000</v>
      </c>
      <c r="J23" s="29">
        <f t="shared" si="12"/>
        <v>1.4551804423748544</v>
      </c>
      <c r="K23" s="29"/>
      <c r="L23" s="29">
        <f>SUM(L22)</f>
        <v>40000</v>
      </c>
      <c r="M23" s="29">
        <f>SUM(M22)</f>
        <v>40000</v>
      </c>
      <c r="N23" s="29">
        <f>SUM(N22)</f>
        <v>40000</v>
      </c>
    </row>
    <row r="24" spans="1:14" ht="38.25" x14ac:dyDescent="0.2">
      <c r="A24" s="47" t="s">
        <v>1</v>
      </c>
      <c r="B24" s="13" t="s">
        <v>7</v>
      </c>
      <c r="C24" s="3" t="s">
        <v>45</v>
      </c>
      <c r="D24" s="7">
        <v>7239209</v>
      </c>
      <c r="E24" s="9">
        <v>800000</v>
      </c>
      <c r="F24" s="35">
        <f t="shared" si="11"/>
        <v>11.050931116921751</v>
      </c>
      <c r="G24" s="28">
        <v>950000</v>
      </c>
      <c r="H24" s="36">
        <v>9129900</v>
      </c>
      <c r="I24" s="40">
        <v>1210000</v>
      </c>
      <c r="J24" s="35">
        <f t="shared" si="12"/>
        <v>13.25315720873175</v>
      </c>
      <c r="K24" s="35" t="s">
        <v>140</v>
      </c>
      <c r="L24" s="51">
        <v>1100000</v>
      </c>
      <c r="M24" s="51">
        <v>1160000</v>
      </c>
      <c r="N24" s="28">
        <v>1160000</v>
      </c>
    </row>
    <row r="25" spans="1:14" ht="16.149999999999999" customHeight="1" x14ac:dyDescent="0.2">
      <c r="A25" s="46"/>
      <c r="B25" s="18"/>
      <c r="C25" s="15" t="s">
        <v>20</v>
      </c>
      <c r="D25" s="14">
        <f t="shared" ref="D25" si="21">SUM(D24)</f>
        <v>7239209</v>
      </c>
      <c r="E25" s="14">
        <f t="shared" ref="E25" si="22">SUM(E24)</f>
        <v>800000</v>
      </c>
      <c r="F25" s="29">
        <f t="shared" si="11"/>
        <v>11.050931116921751</v>
      </c>
      <c r="G25" s="29">
        <f>SUM(G24)</f>
        <v>950000</v>
      </c>
      <c r="H25" s="14">
        <f t="shared" ref="H25" si="23">SUM(H24)</f>
        <v>9129900</v>
      </c>
      <c r="I25" s="14">
        <f t="shared" ref="I25" si="24">SUM(I24)</f>
        <v>1210000</v>
      </c>
      <c r="J25" s="29">
        <f t="shared" si="12"/>
        <v>13.25315720873175</v>
      </c>
      <c r="K25" s="29"/>
      <c r="L25" s="29">
        <f>SUM(L24)</f>
        <v>1100000</v>
      </c>
      <c r="M25" s="29">
        <f>SUM(M24)</f>
        <v>1160000</v>
      </c>
      <c r="N25" s="29">
        <f>SUM(N24)</f>
        <v>1160000</v>
      </c>
    </row>
    <row r="26" spans="1:14" ht="25.5" x14ac:dyDescent="0.2">
      <c r="A26" s="56" t="s">
        <v>3</v>
      </c>
      <c r="B26" s="20" t="s">
        <v>69</v>
      </c>
      <c r="C26" s="3" t="s">
        <v>70</v>
      </c>
      <c r="D26" s="7"/>
      <c r="E26" s="9">
        <v>0</v>
      </c>
      <c r="F26" s="35" t="e">
        <f t="shared" si="11"/>
        <v>#DIV/0!</v>
      </c>
      <c r="G26" s="28">
        <v>10000</v>
      </c>
      <c r="H26" s="36">
        <v>0</v>
      </c>
      <c r="I26" s="40">
        <v>0</v>
      </c>
      <c r="J26" s="35" t="e">
        <f t="shared" si="12"/>
        <v>#DIV/0!</v>
      </c>
      <c r="K26" s="35"/>
      <c r="L26" s="23"/>
      <c r="M26" s="23"/>
      <c r="N26" s="28"/>
    </row>
    <row r="27" spans="1:14" ht="28.15" customHeight="1" x14ac:dyDescent="0.2">
      <c r="A27" s="58"/>
      <c r="B27" s="20" t="s">
        <v>69</v>
      </c>
      <c r="C27" s="3" t="s">
        <v>71</v>
      </c>
      <c r="D27" s="7"/>
      <c r="E27" s="9">
        <v>0</v>
      </c>
      <c r="F27" s="35" t="e">
        <f t="shared" ref="F27:F28" si="25">E27/D27*100</f>
        <v>#DIV/0!</v>
      </c>
      <c r="G27" s="28">
        <v>0</v>
      </c>
      <c r="H27" s="36">
        <v>0</v>
      </c>
      <c r="I27" s="40">
        <v>0</v>
      </c>
      <c r="J27" s="35" t="e">
        <f t="shared" ref="J27:J28" si="26">I27/H27*100</f>
        <v>#DIV/0!</v>
      </c>
      <c r="K27" s="35"/>
      <c r="L27" s="23"/>
      <c r="M27" s="23"/>
      <c r="N27" s="28"/>
    </row>
    <row r="28" spans="1:14" x14ac:dyDescent="0.2">
      <c r="A28" s="46"/>
      <c r="B28" s="18"/>
      <c r="C28" s="15" t="s">
        <v>20</v>
      </c>
      <c r="D28" s="14">
        <f t="shared" ref="D28" si="27">SUM(D26:D27)</f>
        <v>0</v>
      </c>
      <c r="E28" s="14">
        <f t="shared" ref="E28" si="28">SUM(E26:E27)</f>
        <v>0</v>
      </c>
      <c r="F28" s="29" t="e">
        <f t="shared" si="25"/>
        <v>#DIV/0!</v>
      </c>
      <c r="G28" s="29">
        <f>SUM(G26:G27)</f>
        <v>10000</v>
      </c>
      <c r="H28" s="14">
        <f t="shared" ref="H28" si="29">SUM(H26:H27)</f>
        <v>0</v>
      </c>
      <c r="I28" s="14">
        <f t="shared" ref="I28" si="30">SUM(I26:I27)</f>
        <v>0</v>
      </c>
      <c r="J28" s="29" t="e">
        <f t="shared" si="26"/>
        <v>#DIV/0!</v>
      </c>
      <c r="K28" s="29"/>
      <c r="L28" s="29">
        <f>SUM(L26:L27)</f>
        <v>0</v>
      </c>
      <c r="M28" s="29">
        <f>SUM(M26:M27)</f>
        <v>0</v>
      </c>
      <c r="N28" s="29">
        <f>SUM(N26:N27)</f>
        <v>0</v>
      </c>
    </row>
    <row r="29" spans="1:14" ht="25.5" customHeight="1" x14ac:dyDescent="0.2">
      <c r="A29" s="47" t="s">
        <v>8</v>
      </c>
      <c r="B29" s="13" t="s">
        <v>133</v>
      </c>
      <c r="C29" s="3" t="s">
        <v>134</v>
      </c>
      <c r="D29" s="7">
        <v>10000</v>
      </c>
      <c r="E29" s="9">
        <v>0</v>
      </c>
      <c r="F29" s="35">
        <f>E29/D29*100</f>
        <v>0</v>
      </c>
      <c r="G29" s="28">
        <v>0</v>
      </c>
      <c r="H29" s="9">
        <v>166000</v>
      </c>
      <c r="I29" s="38">
        <v>30000</v>
      </c>
      <c r="J29" s="35">
        <f>I29/H29*100</f>
        <v>18.072289156626507</v>
      </c>
      <c r="K29" s="35"/>
      <c r="L29" s="51">
        <v>30000</v>
      </c>
      <c r="M29" s="51">
        <v>30000</v>
      </c>
      <c r="N29" s="28">
        <v>30000</v>
      </c>
    </row>
    <row r="30" spans="1:14" x14ac:dyDescent="0.2">
      <c r="A30" s="46"/>
      <c r="B30" s="18"/>
      <c r="C30" s="15" t="s">
        <v>20</v>
      </c>
      <c r="D30" s="14">
        <f t="shared" ref="D30" si="31">SUM(D29)</f>
        <v>10000</v>
      </c>
      <c r="E30" s="14">
        <f t="shared" ref="E30" si="32">SUM(E29)</f>
        <v>0</v>
      </c>
      <c r="F30" s="29">
        <f>E30/D30*100</f>
        <v>0</v>
      </c>
      <c r="G30" s="29">
        <f>SUM(G29)</f>
        <v>0</v>
      </c>
      <c r="H30" s="14">
        <f t="shared" ref="H30" si="33">SUM(H29)</f>
        <v>166000</v>
      </c>
      <c r="I30" s="14">
        <f t="shared" ref="I30" si="34">SUM(I29)</f>
        <v>30000</v>
      </c>
      <c r="J30" s="29">
        <f>I30/H30*100</f>
        <v>18.072289156626507</v>
      </c>
      <c r="K30" s="29"/>
      <c r="L30" s="29">
        <f>SUM(L29)</f>
        <v>30000</v>
      </c>
      <c r="M30" s="29">
        <f>SUM(M29)</f>
        <v>30000</v>
      </c>
      <c r="N30" s="29">
        <f>SUM(N29)</f>
        <v>30000</v>
      </c>
    </row>
    <row r="31" spans="1:14" ht="28.9" customHeight="1" x14ac:dyDescent="0.2">
      <c r="A31" s="56" t="s">
        <v>9</v>
      </c>
      <c r="B31" s="13" t="s">
        <v>82</v>
      </c>
      <c r="C31" s="3" t="s">
        <v>98</v>
      </c>
      <c r="D31" s="7">
        <v>633000</v>
      </c>
      <c r="E31" s="9">
        <v>157000</v>
      </c>
      <c r="F31" s="35">
        <f>E31/D31*100</f>
        <v>24.802527646129541</v>
      </c>
      <c r="G31" s="28">
        <v>295000</v>
      </c>
      <c r="H31" s="36">
        <v>1821960</v>
      </c>
      <c r="I31" s="40">
        <v>480000</v>
      </c>
      <c r="J31" s="35">
        <f>I31/H31*100</f>
        <v>26.345254561022198</v>
      </c>
      <c r="K31" s="35" t="s">
        <v>140</v>
      </c>
      <c r="L31" s="23">
        <v>295000</v>
      </c>
      <c r="M31" s="23">
        <v>295000</v>
      </c>
      <c r="N31" s="28">
        <v>295000</v>
      </c>
    </row>
    <row r="32" spans="1:14" x14ac:dyDescent="0.2">
      <c r="A32" s="57"/>
      <c r="B32" s="20" t="s">
        <v>82</v>
      </c>
      <c r="C32" s="3" t="s">
        <v>99</v>
      </c>
      <c r="D32" s="7">
        <v>447000</v>
      </c>
      <c r="E32" s="9">
        <v>197000</v>
      </c>
      <c r="F32" s="35">
        <f t="shared" ref="F32:F91" si="35">E32/D32*100</f>
        <v>44.071588366890381</v>
      </c>
      <c r="G32" s="28">
        <v>200000</v>
      </c>
      <c r="H32" s="36">
        <v>1050000</v>
      </c>
      <c r="I32" s="40">
        <v>365000</v>
      </c>
      <c r="J32" s="35">
        <f t="shared" ref="J32:J63" si="36">I32/H32*100</f>
        <v>34.761904761904759</v>
      </c>
      <c r="K32" s="35" t="s">
        <v>140</v>
      </c>
      <c r="L32" s="23">
        <v>200000</v>
      </c>
      <c r="M32" s="23">
        <v>200000</v>
      </c>
      <c r="N32" s="28">
        <v>200000</v>
      </c>
    </row>
    <row r="33" spans="1:14" x14ac:dyDescent="0.2">
      <c r="A33" s="57"/>
      <c r="B33" s="20" t="s">
        <v>82</v>
      </c>
      <c r="C33" s="3" t="s">
        <v>100</v>
      </c>
      <c r="D33" s="7">
        <v>627001</v>
      </c>
      <c r="E33" s="9">
        <v>182000</v>
      </c>
      <c r="F33" s="35">
        <f t="shared" si="35"/>
        <v>29.027066942476964</v>
      </c>
      <c r="G33" s="28">
        <v>235000</v>
      </c>
      <c r="H33" s="36">
        <v>1005000</v>
      </c>
      <c r="I33" s="40">
        <v>310000</v>
      </c>
      <c r="J33" s="35">
        <f t="shared" si="36"/>
        <v>30.845771144278604</v>
      </c>
      <c r="K33" s="35" t="s">
        <v>140</v>
      </c>
      <c r="L33" s="23">
        <v>235000</v>
      </c>
      <c r="M33" s="23">
        <v>235000</v>
      </c>
      <c r="N33" s="28">
        <v>235000</v>
      </c>
    </row>
    <row r="34" spans="1:14" x14ac:dyDescent="0.2">
      <c r="A34" s="58"/>
      <c r="B34" s="20" t="s">
        <v>82</v>
      </c>
      <c r="C34" s="3" t="s">
        <v>101</v>
      </c>
      <c r="D34" s="7">
        <v>340000</v>
      </c>
      <c r="E34" s="23">
        <v>100000</v>
      </c>
      <c r="F34" s="35">
        <f t="shared" si="35"/>
        <v>29.411764705882355</v>
      </c>
      <c r="G34" s="28">
        <v>150000</v>
      </c>
      <c r="H34" s="36">
        <v>654000</v>
      </c>
      <c r="I34" s="40">
        <v>250000</v>
      </c>
      <c r="J34" s="35">
        <f t="shared" si="36"/>
        <v>38.226299694189606</v>
      </c>
      <c r="K34" s="35" t="s">
        <v>140</v>
      </c>
      <c r="L34" s="23">
        <v>150000</v>
      </c>
      <c r="M34" s="23">
        <v>150000</v>
      </c>
      <c r="N34" s="28">
        <v>150000</v>
      </c>
    </row>
    <row r="35" spans="1:14" x14ac:dyDescent="0.2">
      <c r="A35" s="46"/>
      <c r="B35" s="18"/>
      <c r="C35" s="15" t="s">
        <v>20</v>
      </c>
      <c r="D35" s="14">
        <f t="shared" ref="D35" si="37">SUM(D31:D34)</f>
        <v>2047001</v>
      </c>
      <c r="E35" s="14">
        <f t="shared" ref="E35" si="38">SUM(E31:E34)</f>
        <v>636000</v>
      </c>
      <c r="F35" s="29">
        <f t="shared" si="35"/>
        <v>31.069843151029236</v>
      </c>
      <c r="G35" s="29">
        <f>SUM(G31:G34)</f>
        <v>880000</v>
      </c>
      <c r="H35" s="14">
        <f t="shared" ref="H35" si="39">SUM(H31:H34)</f>
        <v>4530960</v>
      </c>
      <c r="I35" s="14">
        <f t="shared" ref="I35" si="40">SUM(I31:I34)</f>
        <v>1405000</v>
      </c>
      <c r="J35" s="29">
        <f t="shared" si="36"/>
        <v>31.008881120115827</v>
      </c>
      <c r="K35" s="29"/>
      <c r="L35" s="29">
        <f>SUM(L31:L34)</f>
        <v>880000</v>
      </c>
      <c r="M35" s="29">
        <f>SUM(M31:M34)</f>
        <v>880000</v>
      </c>
      <c r="N35" s="29">
        <f>SUM(N31:N34)</f>
        <v>880000</v>
      </c>
    </row>
    <row r="36" spans="1:14" ht="20.45" customHeight="1" x14ac:dyDescent="0.2">
      <c r="A36" s="47" t="s">
        <v>10</v>
      </c>
      <c r="B36" s="13" t="s">
        <v>102</v>
      </c>
      <c r="C36" s="3" t="s">
        <v>78</v>
      </c>
      <c r="D36" s="7">
        <v>2884844</v>
      </c>
      <c r="E36" s="9">
        <v>0</v>
      </c>
      <c r="F36" s="35">
        <f t="shared" si="35"/>
        <v>0</v>
      </c>
      <c r="G36" s="28">
        <v>75000</v>
      </c>
      <c r="H36" s="36">
        <v>4217300</v>
      </c>
      <c r="I36" s="40">
        <v>414500</v>
      </c>
      <c r="J36" s="35">
        <f t="shared" si="36"/>
        <v>9.8285632987930658</v>
      </c>
      <c r="K36" s="35" t="s">
        <v>140</v>
      </c>
      <c r="L36" s="51">
        <v>0</v>
      </c>
      <c r="M36" s="51">
        <v>0</v>
      </c>
      <c r="N36" s="28">
        <v>0</v>
      </c>
    </row>
    <row r="37" spans="1:14" x14ac:dyDescent="0.2">
      <c r="A37" s="46"/>
      <c r="B37" s="18"/>
      <c r="C37" s="15" t="s">
        <v>20</v>
      </c>
      <c r="D37" s="14">
        <f t="shared" ref="D37" si="41">SUM(D36)</f>
        <v>2884844</v>
      </c>
      <c r="E37" s="14">
        <f t="shared" ref="E37" si="42">SUM(E36)</f>
        <v>0</v>
      </c>
      <c r="F37" s="29">
        <f t="shared" si="35"/>
        <v>0</v>
      </c>
      <c r="G37" s="29">
        <f>SUM(G36)</f>
        <v>75000</v>
      </c>
      <c r="H37" s="14">
        <f t="shared" ref="H37" si="43">SUM(H36)</f>
        <v>4217300</v>
      </c>
      <c r="I37" s="14">
        <f t="shared" ref="I37" si="44">SUM(I36)</f>
        <v>414500</v>
      </c>
      <c r="J37" s="29">
        <f t="shared" si="36"/>
        <v>9.8285632987930658</v>
      </c>
      <c r="K37" s="29"/>
      <c r="L37" s="29">
        <f>SUM(L36)</f>
        <v>0</v>
      </c>
      <c r="M37" s="29">
        <f>SUM(M36)</f>
        <v>0</v>
      </c>
      <c r="N37" s="29">
        <f>SUM(N36)</f>
        <v>0</v>
      </c>
    </row>
    <row r="38" spans="1:14" ht="25.5" x14ac:dyDescent="0.2">
      <c r="A38" s="56" t="s">
        <v>11</v>
      </c>
      <c r="B38" s="13" t="s">
        <v>103</v>
      </c>
      <c r="C38" s="3" t="s">
        <v>31</v>
      </c>
      <c r="D38" s="7">
        <v>1102305</v>
      </c>
      <c r="E38" s="9">
        <v>300000</v>
      </c>
      <c r="F38" s="35">
        <f t="shared" si="35"/>
        <v>27.21569801461483</v>
      </c>
      <c r="G38" s="28">
        <v>310000</v>
      </c>
      <c r="H38" s="36">
        <v>1186848</v>
      </c>
      <c r="I38" s="40">
        <v>356400</v>
      </c>
      <c r="J38" s="35">
        <f t="shared" si="36"/>
        <v>30.02911914583839</v>
      </c>
      <c r="K38" s="35" t="s">
        <v>140</v>
      </c>
      <c r="L38" s="23">
        <v>310000</v>
      </c>
      <c r="M38" s="23">
        <v>310000</v>
      </c>
      <c r="N38" s="28">
        <v>310000</v>
      </c>
    </row>
    <row r="39" spans="1:14" ht="25.5" x14ac:dyDescent="0.2">
      <c r="A39" s="57"/>
      <c r="B39" s="20" t="s">
        <v>103</v>
      </c>
      <c r="C39" s="3" t="s">
        <v>104</v>
      </c>
      <c r="D39" s="7">
        <v>576878</v>
      </c>
      <c r="E39" s="23">
        <v>135000</v>
      </c>
      <c r="F39" s="35">
        <f t="shared" si="35"/>
        <v>23.4018284628639</v>
      </c>
      <c r="G39" s="28">
        <v>135000</v>
      </c>
      <c r="H39" s="36">
        <v>858716</v>
      </c>
      <c r="I39" s="40">
        <v>186500</v>
      </c>
      <c r="J39" s="35">
        <f t="shared" si="36"/>
        <v>21.718472696444461</v>
      </c>
      <c r="K39" s="35" t="s">
        <v>140</v>
      </c>
      <c r="L39" s="23">
        <v>135000</v>
      </c>
      <c r="M39" s="23">
        <v>135000</v>
      </c>
      <c r="N39" s="28">
        <v>135000</v>
      </c>
    </row>
    <row r="40" spans="1:14" ht="25.5" x14ac:dyDescent="0.2">
      <c r="A40" s="57"/>
      <c r="B40" s="20" t="s">
        <v>103</v>
      </c>
      <c r="C40" s="22" t="s">
        <v>58</v>
      </c>
      <c r="D40" s="7">
        <v>1042327</v>
      </c>
      <c r="E40" s="9">
        <v>160000</v>
      </c>
      <c r="F40" s="35">
        <f t="shared" si="35"/>
        <v>15.350269157375756</v>
      </c>
      <c r="G40" s="28">
        <v>130000</v>
      </c>
      <c r="H40" s="7">
        <v>1159594</v>
      </c>
      <c r="I40" s="39">
        <v>175000</v>
      </c>
      <c r="J40" s="35">
        <f t="shared" si="36"/>
        <v>15.09148891767291</v>
      </c>
      <c r="K40" s="35" t="s">
        <v>140</v>
      </c>
      <c r="L40" s="23">
        <v>130000</v>
      </c>
      <c r="M40" s="23">
        <v>130000</v>
      </c>
      <c r="N40" s="28">
        <v>130000</v>
      </c>
    </row>
    <row r="41" spans="1:14" ht="25.5" x14ac:dyDescent="0.2">
      <c r="A41" s="58"/>
      <c r="B41" s="20" t="s">
        <v>103</v>
      </c>
      <c r="C41" s="22" t="s">
        <v>105</v>
      </c>
      <c r="D41" s="7">
        <v>947167</v>
      </c>
      <c r="E41" s="9">
        <v>415000</v>
      </c>
      <c r="F41" s="35">
        <f t="shared" si="35"/>
        <v>43.814871083979909</v>
      </c>
      <c r="G41" s="28">
        <v>415000</v>
      </c>
      <c r="H41" s="7">
        <v>1140431</v>
      </c>
      <c r="I41" s="39">
        <v>425000</v>
      </c>
      <c r="J41" s="35">
        <f t="shared" si="36"/>
        <v>37.266612359713122</v>
      </c>
      <c r="K41" s="35" t="s">
        <v>140</v>
      </c>
      <c r="L41" s="23">
        <v>415000</v>
      </c>
      <c r="M41" s="23">
        <v>415000</v>
      </c>
      <c r="N41" s="28">
        <v>415000</v>
      </c>
    </row>
    <row r="42" spans="1:14" x14ac:dyDescent="0.2">
      <c r="A42" s="46"/>
      <c r="B42" s="18"/>
      <c r="C42" s="15" t="s">
        <v>20</v>
      </c>
      <c r="D42" s="14">
        <f t="shared" ref="D42" si="45">SUM(D38:D41)</f>
        <v>3668677</v>
      </c>
      <c r="E42" s="14">
        <f t="shared" ref="E42" si="46">SUM(E38:E41)</f>
        <v>1010000</v>
      </c>
      <c r="F42" s="29">
        <f t="shared" si="35"/>
        <v>27.530360399675413</v>
      </c>
      <c r="G42" s="29">
        <f>SUM(G38:G41)</f>
        <v>990000</v>
      </c>
      <c r="H42" s="14">
        <f t="shared" ref="H42" si="47">SUM(H38:H41)</f>
        <v>4345589</v>
      </c>
      <c r="I42" s="14">
        <f t="shared" ref="I42" si="48">SUM(I38:I41)</f>
        <v>1142900</v>
      </c>
      <c r="J42" s="29">
        <f t="shared" si="36"/>
        <v>26.300232258503968</v>
      </c>
      <c r="K42" s="29"/>
      <c r="L42" s="29">
        <f>SUM(L38:L41)</f>
        <v>990000</v>
      </c>
      <c r="M42" s="29">
        <f>SUM(M38:M41)</f>
        <v>990000</v>
      </c>
      <c r="N42" s="29">
        <f>SUM(N38:N41)</f>
        <v>990000</v>
      </c>
    </row>
    <row r="43" spans="1:14" ht="25.5" x14ac:dyDescent="0.2">
      <c r="A43" s="56" t="s">
        <v>12</v>
      </c>
      <c r="B43" s="13" t="s">
        <v>106</v>
      </c>
      <c r="C43" s="3" t="s">
        <v>32</v>
      </c>
      <c r="D43" s="7">
        <v>444000</v>
      </c>
      <c r="E43" s="9">
        <v>130000</v>
      </c>
      <c r="F43" s="35">
        <f t="shared" si="35"/>
        <v>29.27927927927928</v>
      </c>
      <c r="G43" s="28">
        <v>130000</v>
      </c>
      <c r="H43" s="36">
        <v>680000</v>
      </c>
      <c r="I43" s="40">
        <v>200000</v>
      </c>
      <c r="J43" s="35">
        <f t="shared" si="36"/>
        <v>29.411764705882355</v>
      </c>
      <c r="K43" s="35" t="s">
        <v>140</v>
      </c>
      <c r="L43" s="23">
        <v>130000</v>
      </c>
      <c r="M43" s="23">
        <v>130000</v>
      </c>
      <c r="N43" s="28">
        <v>130000</v>
      </c>
    </row>
    <row r="44" spans="1:14" ht="25.5" x14ac:dyDescent="0.2">
      <c r="A44" s="57"/>
      <c r="B44" s="20" t="s">
        <v>106</v>
      </c>
      <c r="C44" s="3" t="s">
        <v>33</v>
      </c>
      <c r="D44" s="7">
        <v>584952</v>
      </c>
      <c r="E44" s="9">
        <v>149000</v>
      </c>
      <c r="F44" s="35">
        <f t="shared" si="35"/>
        <v>25.47217549474145</v>
      </c>
      <c r="G44" s="28">
        <v>165000</v>
      </c>
      <c r="H44" s="36">
        <v>773000</v>
      </c>
      <c r="I44" s="40">
        <v>210000</v>
      </c>
      <c r="J44" s="35">
        <f t="shared" si="36"/>
        <v>27.166882276843467</v>
      </c>
      <c r="K44" s="35" t="s">
        <v>140</v>
      </c>
      <c r="L44" s="51">
        <v>165000</v>
      </c>
      <c r="M44" s="51">
        <v>165000</v>
      </c>
      <c r="N44" s="28">
        <v>165000</v>
      </c>
    </row>
    <row r="45" spans="1:14" ht="25.5" x14ac:dyDescent="0.2">
      <c r="A45" s="57"/>
      <c r="B45" s="20" t="s">
        <v>106</v>
      </c>
      <c r="C45" s="3" t="s">
        <v>34</v>
      </c>
      <c r="D45" s="7">
        <v>2465948</v>
      </c>
      <c r="E45" s="23">
        <v>0</v>
      </c>
      <c r="F45" s="35">
        <f t="shared" si="35"/>
        <v>0</v>
      </c>
      <c r="G45" s="28">
        <v>0</v>
      </c>
      <c r="H45" s="36">
        <v>2970000</v>
      </c>
      <c r="I45" s="40">
        <v>510000</v>
      </c>
      <c r="J45" s="35">
        <f t="shared" si="36"/>
        <v>17.171717171717169</v>
      </c>
      <c r="K45" s="35" t="s">
        <v>140</v>
      </c>
      <c r="L45" s="49">
        <f>I45/100*70</f>
        <v>357000</v>
      </c>
      <c r="M45" s="49">
        <v>357000</v>
      </c>
      <c r="N45" s="28">
        <v>357000</v>
      </c>
    </row>
    <row r="46" spans="1:14" ht="38.25" x14ac:dyDescent="0.2">
      <c r="A46" s="58"/>
      <c r="B46" s="20" t="s">
        <v>106</v>
      </c>
      <c r="C46" s="3" t="s">
        <v>79</v>
      </c>
      <c r="D46" s="7">
        <v>2496300</v>
      </c>
      <c r="E46" s="23">
        <v>290000</v>
      </c>
      <c r="F46" s="35">
        <f t="shared" si="35"/>
        <v>11.617193446300526</v>
      </c>
      <c r="G46" s="28">
        <v>300000</v>
      </c>
      <c r="H46" s="36">
        <v>4180000</v>
      </c>
      <c r="I46" s="40">
        <v>580000</v>
      </c>
      <c r="J46" s="35">
        <f t="shared" si="36"/>
        <v>13.875598086124402</v>
      </c>
      <c r="K46" s="35" t="s">
        <v>140</v>
      </c>
      <c r="L46" s="23">
        <v>375000</v>
      </c>
      <c r="M46" s="23">
        <v>375000</v>
      </c>
      <c r="N46" s="28">
        <v>375000</v>
      </c>
    </row>
    <row r="47" spans="1:14" x14ac:dyDescent="0.2">
      <c r="A47" s="46"/>
      <c r="B47" s="18"/>
      <c r="C47" s="15" t="s">
        <v>20</v>
      </c>
      <c r="D47" s="14">
        <f t="shared" ref="D47" si="49">SUM(D43:D46)</f>
        <v>5991200</v>
      </c>
      <c r="E47" s="14">
        <f t="shared" ref="E47" si="50">SUM(E43:E46)</f>
        <v>569000</v>
      </c>
      <c r="F47" s="29">
        <f t="shared" si="35"/>
        <v>9.4972626518894376</v>
      </c>
      <c r="G47" s="29">
        <f>SUM(G43:G46)</f>
        <v>595000</v>
      </c>
      <c r="H47" s="14">
        <f t="shared" ref="H47" si="51">SUM(H43:H46)</f>
        <v>8603000</v>
      </c>
      <c r="I47" s="14">
        <f t="shared" ref="I47" si="52">SUM(I43:I46)</f>
        <v>1500000</v>
      </c>
      <c r="J47" s="29">
        <f t="shared" si="36"/>
        <v>17.435778216901081</v>
      </c>
      <c r="K47" s="29"/>
      <c r="L47" s="29">
        <f>SUM(L43:L46)</f>
        <v>1027000</v>
      </c>
      <c r="M47" s="29">
        <f>SUM(M43:M46)</f>
        <v>1027000</v>
      </c>
      <c r="N47" s="29">
        <f>SUM(N43:N46)</f>
        <v>1027000</v>
      </c>
    </row>
    <row r="48" spans="1:14" ht="25.5" x14ac:dyDescent="0.2">
      <c r="A48" s="56" t="s">
        <v>15</v>
      </c>
      <c r="B48" s="13" t="s">
        <v>17</v>
      </c>
      <c r="C48" s="3" t="s">
        <v>51</v>
      </c>
      <c r="D48" s="7"/>
      <c r="E48" s="9">
        <v>0</v>
      </c>
      <c r="F48" s="35" t="e">
        <f t="shared" si="35"/>
        <v>#DIV/0!</v>
      </c>
      <c r="G48" s="28"/>
      <c r="H48" s="9">
        <v>0</v>
      </c>
      <c r="I48" s="38">
        <v>0</v>
      </c>
      <c r="J48" s="35" t="e">
        <f t="shared" si="36"/>
        <v>#DIV/0!</v>
      </c>
      <c r="K48" s="35"/>
      <c r="L48" s="23"/>
      <c r="M48" s="23"/>
      <c r="N48" s="28"/>
    </row>
    <row r="49" spans="1:14" ht="25.5" x14ac:dyDescent="0.2">
      <c r="A49" s="58"/>
      <c r="B49" s="13" t="s">
        <v>17</v>
      </c>
      <c r="C49" s="3" t="s">
        <v>50</v>
      </c>
      <c r="D49" s="7"/>
      <c r="E49" s="9">
        <v>45791</v>
      </c>
      <c r="F49" s="35" t="e">
        <f t="shared" si="35"/>
        <v>#DIV/0!</v>
      </c>
      <c r="G49" s="28"/>
      <c r="H49" s="7">
        <v>0</v>
      </c>
      <c r="I49" s="39">
        <v>0</v>
      </c>
      <c r="J49" s="35" t="e">
        <f t="shared" si="36"/>
        <v>#DIV/0!</v>
      </c>
      <c r="K49" s="35"/>
      <c r="L49" s="23"/>
      <c r="M49" s="23"/>
      <c r="N49" s="28"/>
    </row>
    <row r="50" spans="1:14" x14ac:dyDescent="0.2">
      <c r="A50" s="46"/>
      <c r="B50" s="18"/>
      <c r="C50" s="15" t="s">
        <v>20</v>
      </c>
      <c r="D50" s="14">
        <f t="shared" ref="D50" si="53">SUM(D48:D49)</f>
        <v>0</v>
      </c>
      <c r="E50" s="14">
        <f t="shared" ref="E50" si="54">SUM(E48:E49)</f>
        <v>45791</v>
      </c>
      <c r="F50" s="29" t="e">
        <f t="shared" si="35"/>
        <v>#DIV/0!</v>
      </c>
      <c r="G50" s="29">
        <f>SUM(G48:G49)</f>
        <v>0</v>
      </c>
      <c r="H50" s="14">
        <f t="shared" ref="H50" si="55">SUM(H48:H49)</f>
        <v>0</v>
      </c>
      <c r="I50" s="14">
        <f t="shared" ref="I50" si="56">SUM(I48:I49)</f>
        <v>0</v>
      </c>
      <c r="J50" s="29" t="e">
        <f t="shared" si="36"/>
        <v>#DIV/0!</v>
      </c>
      <c r="K50" s="29"/>
      <c r="L50" s="29">
        <f>SUM(L48:L49)</f>
        <v>0</v>
      </c>
      <c r="M50" s="29">
        <f>SUM(M48:M49)</f>
        <v>0</v>
      </c>
      <c r="N50" s="29">
        <f>SUM(N48:N49)</f>
        <v>0</v>
      </c>
    </row>
    <row r="51" spans="1:14" x14ac:dyDescent="0.2">
      <c r="A51" s="56" t="s">
        <v>23</v>
      </c>
      <c r="B51" s="13" t="s">
        <v>14</v>
      </c>
      <c r="C51" s="3" t="s">
        <v>35</v>
      </c>
      <c r="D51" s="7">
        <v>3323087</v>
      </c>
      <c r="E51" s="9">
        <v>800000</v>
      </c>
      <c r="F51" s="35">
        <f t="shared" si="35"/>
        <v>24.074001071894898</v>
      </c>
      <c r="G51" s="28">
        <v>800000</v>
      </c>
      <c r="H51" s="36">
        <v>4189100</v>
      </c>
      <c r="I51" s="40">
        <v>980000</v>
      </c>
      <c r="J51" s="35">
        <f t="shared" si="36"/>
        <v>23.394046453892244</v>
      </c>
      <c r="K51" s="35" t="s">
        <v>140</v>
      </c>
      <c r="L51" s="51">
        <v>800000</v>
      </c>
      <c r="M51" s="51">
        <v>800000</v>
      </c>
      <c r="N51" s="28">
        <v>800000</v>
      </c>
    </row>
    <row r="52" spans="1:14" x14ac:dyDescent="0.2">
      <c r="A52" s="57"/>
      <c r="B52" s="13" t="s">
        <v>14</v>
      </c>
      <c r="C52" s="3" t="s">
        <v>36</v>
      </c>
      <c r="D52" s="7">
        <v>2964669</v>
      </c>
      <c r="E52" s="9">
        <v>500000</v>
      </c>
      <c r="F52" s="35">
        <f t="shared" si="35"/>
        <v>16.865289177307822</v>
      </c>
      <c r="G52" s="28">
        <v>500000</v>
      </c>
      <c r="H52" s="36">
        <v>3568300</v>
      </c>
      <c r="I52" s="40">
        <v>700000</v>
      </c>
      <c r="J52" s="35">
        <f t="shared" si="36"/>
        <v>19.617184653756691</v>
      </c>
      <c r="K52" s="35" t="s">
        <v>140</v>
      </c>
      <c r="L52" s="51">
        <v>500000</v>
      </c>
      <c r="M52" s="51">
        <v>500000</v>
      </c>
      <c r="N52" s="28">
        <v>500000</v>
      </c>
    </row>
    <row r="53" spans="1:14" ht="38.25" x14ac:dyDescent="0.2">
      <c r="A53" s="57"/>
      <c r="B53" s="13" t="s">
        <v>14</v>
      </c>
      <c r="C53" s="3" t="s">
        <v>37</v>
      </c>
      <c r="D53" s="7">
        <v>4356145</v>
      </c>
      <c r="E53" s="9">
        <v>305000</v>
      </c>
      <c r="F53" s="35">
        <f t="shared" si="35"/>
        <v>7.0016034819777584</v>
      </c>
      <c r="G53" s="28">
        <v>490000</v>
      </c>
      <c r="H53" s="36">
        <v>5280400</v>
      </c>
      <c r="I53" s="40">
        <v>580000</v>
      </c>
      <c r="J53" s="35">
        <f t="shared" si="36"/>
        <v>10.984016362396789</v>
      </c>
      <c r="K53" s="35" t="s">
        <v>140</v>
      </c>
      <c r="L53" s="51">
        <v>490000</v>
      </c>
      <c r="M53" s="51">
        <v>490000</v>
      </c>
      <c r="N53" s="28">
        <v>490000</v>
      </c>
    </row>
    <row r="54" spans="1:14" ht="38.25" x14ac:dyDescent="0.2">
      <c r="A54" s="57"/>
      <c r="B54" s="13" t="s">
        <v>14</v>
      </c>
      <c r="C54" s="3" t="s">
        <v>38</v>
      </c>
      <c r="D54" s="7">
        <v>2050519</v>
      </c>
      <c r="E54" s="9">
        <v>400000</v>
      </c>
      <c r="F54" s="35">
        <f t="shared" si="35"/>
        <v>19.507256455560761</v>
      </c>
      <c r="G54" s="28">
        <v>232800</v>
      </c>
      <c r="H54" s="36">
        <v>1747400</v>
      </c>
      <c r="I54" s="40">
        <v>400000</v>
      </c>
      <c r="J54" s="35">
        <f t="shared" si="36"/>
        <v>22.891152569531876</v>
      </c>
      <c r="K54" s="35" t="s">
        <v>140</v>
      </c>
      <c r="L54" s="49">
        <f>I54/100*70</f>
        <v>280000</v>
      </c>
      <c r="M54" s="49">
        <v>280000</v>
      </c>
      <c r="N54" s="28">
        <v>280000</v>
      </c>
    </row>
    <row r="55" spans="1:14" ht="25.5" x14ac:dyDescent="0.2">
      <c r="A55" s="57"/>
      <c r="B55" s="13" t="s">
        <v>14</v>
      </c>
      <c r="C55" s="5" t="s">
        <v>107</v>
      </c>
      <c r="D55" s="7">
        <v>2466607</v>
      </c>
      <c r="E55" s="9">
        <v>550000</v>
      </c>
      <c r="F55" s="35">
        <f t="shared" si="35"/>
        <v>22.297836663886869</v>
      </c>
      <c r="G55" s="28">
        <v>690000</v>
      </c>
      <c r="H55" s="34">
        <v>2813000</v>
      </c>
      <c r="I55" s="39">
        <v>950000</v>
      </c>
      <c r="J55" s="35">
        <f t="shared" si="36"/>
        <v>33.771773906861</v>
      </c>
      <c r="K55" s="35" t="s">
        <v>140</v>
      </c>
      <c r="L55" s="51">
        <v>760000</v>
      </c>
      <c r="M55" s="51">
        <v>760000</v>
      </c>
      <c r="N55" s="28">
        <v>760000</v>
      </c>
    </row>
    <row r="56" spans="1:14" ht="25.9" customHeight="1" x14ac:dyDescent="0.2">
      <c r="A56" s="57"/>
      <c r="B56" s="13" t="s">
        <v>14</v>
      </c>
      <c r="C56" s="3" t="s">
        <v>39</v>
      </c>
      <c r="D56" s="7">
        <v>6381413</v>
      </c>
      <c r="E56" s="23">
        <v>940000</v>
      </c>
      <c r="F56" s="35">
        <f t="shared" si="35"/>
        <v>14.730279955238753</v>
      </c>
      <c r="G56" s="28">
        <v>940000</v>
      </c>
      <c r="H56" s="36">
        <v>7800000</v>
      </c>
      <c r="I56" s="40">
        <v>1100000</v>
      </c>
      <c r="J56" s="35">
        <f t="shared" si="36"/>
        <v>14.102564102564102</v>
      </c>
      <c r="K56" s="35" t="s">
        <v>140</v>
      </c>
      <c r="L56" s="51">
        <v>940000</v>
      </c>
      <c r="M56" s="51">
        <v>940000</v>
      </c>
      <c r="N56" s="28">
        <v>940000</v>
      </c>
    </row>
    <row r="57" spans="1:14" ht="38.25" x14ac:dyDescent="0.2">
      <c r="A57" s="57"/>
      <c r="B57" s="13" t="s">
        <v>14</v>
      </c>
      <c r="C57" s="3" t="s">
        <v>40</v>
      </c>
      <c r="D57" s="7">
        <v>2088850</v>
      </c>
      <c r="E57" s="9">
        <v>318000</v>
      </c>
      <c r="F57" s="35">
        <f t="shared" si="35"/>
        <v>15.223687675036505</v>
      </c>
      <c r="G57" s="28">
        <v>330000</v>
      </c>
      <c r="H57" s="36">
        <v>2276500</v>
      </c>
      <c r="I57" s="40">
        <v>490000</v>
      </c>
      <c r="J57" s="35">
        <f t="shared" si="36"/>
        <v>21.524269712277619</v>
      </c>
      <c r="K57" s="35" t="s">
        <v>140</v>
      </c>
      <c r="L57" s="51">
        <v>330000</v>
      </c>
      <c r="M57" s="51">
        <v>330000</v>
      </c>
      <c r="N57" s="28">
        <v>330000</v>
      </c>
    </row>
    <row r="58" spans="1:14" ht="38.25" x14ac:dyDescent="0.2">
      <c r="A58" s="57"/>
      <c r="B58" s="13" t="s">
        <v>14</v>
      </c>
      <c r="C58" s="3" t="s">
        <v>108</v>
      </c>
      <c r="D58" s="7">
        <v>2044904</v>
      </c>
      <c r="E58" s="9">
        <v>349000</v>
      </c>
      <c r="F58" s="35">
        <f t="shared" si="35"/>
        <v>17.066815850524033</v>
      </c>
      <c r="G58" s="28">
        <v>360000</v>
      </c>
      <c r="H58" s="36">
        <v>2467100</v>
      </c>
      <c r="I58" s="40">
        <v>520000</v>
      </c>
      <c r="J58" s="35">
        <f t="shared" si="36"/>
        <v>21.077378298407037</v>
      </c>
      <c r="K58" s="35" t="s">
        <v>140</v>
      </c>
      <c r="L58" s="23">
        <v>360000</v>
      </c>
      <c r="M58" s="23">
        <v>360000</v>
      </c>
      <c r="N58" s="28">
        <v>360000</v>
      </c>
    </row>
    <row r="59" spans="1:14" x14ac:dyDescent="0.2">
      <c r="A59" s="57"/>
      <c r="B59" s="13" t="s">
        <v>14</v>
      </c>
      <c r="C59" s="3" t="s">
        <v>41</v>
      </c>
      <c r="D59" s="7">
        <v>26882624</v>
      </c>
      <c r="E59" s="23">
        <v>2991000</v>
      </c>
      <c r="F59" s="35">
        <f t="shared" si="35"/>
        <v>11.126146019079091</v>
      </c>
      <c r="G59" s="28">
        <v>2500000</v>
      </c>
      <c r="H59" s="36">
        <v>32857200</v>
      </c>
      <c r="I59" s="40">
        <v>5500000</v>
      </c>
      <c r="J59" s="35">
        <f t="shared" si="36"/>
        <v>16.739101323302048</v>
      </c>
      <c r="K59" s="35" t="s">
        <v>141</v>
      </c>
      <c r="L59" s="23">
        <v>2275000</v>
      </c>
      <c r="M59" s="23">
        <v>2275000</v>
      </c>
      <c r="N59" s="28">
        <v>2275000</v>
      </c>
    </row>
    <row r="60" spans="1:14" ht="25.5" x14ac:dyDescent="0.2">
      <c r="A60" s="57"/>
      <c r="B60" s="13" t="s">
        <v>14</v>
      </c>
      <c r="C60" s="3" t="s">
        <v>42</v>
      </c>
      <c r="D60" s="7">
        <v>59530</v>
      </c>
      <c r="E60" s="9">
        <v>12000</v>
      </c>
      <c r="F60" s="35">
        <f t="shared" si="35"/>
        <v>20.157903578027884</v>
      </c>
      <c r="G60" s="28">
        <v>10000</v>
      </c>
      <c r="H60" s="36">
        <v>71900</v>
      </c>
      <c r="I60" s="40">
        <v>50000</v>
      </c>
      <c r="J60" s="35">
        <f t="shared" si="36"/>
        <v>69.54102920723227</v>
      </c>
      <c r="K60" s="35" t="s">
        <v>141</v>
      </c>
      <c r="L60" s="23">
        <v>10000</v>
      </c>
      <c r="M60" s="23">
        <v>10000</v>
      </c>
      <c r="N60" s="28">
        <v>10000</v>
      </c>
    </row>
    <row r="61" spans="1:14" x14ac:dyDescent="0.2">
      <c r="A61" s="57"/>
      <c r="B61" s="13" t="s">
        <v>14</v>
      </c>
      <c r="C61" s="3" t="s">
        <v>53</v>
      </c>
      <c r="D61" s="7"/>
      <c r="E61" s="9">
        <v>12000</v>
      </c>
      <c r="F61" s="35" t="e">
        <f t="shared" si="35"/>
        <v>#DIV/0!</v>
      </c>
      <c r="G61" s="28">
        <v>0</v>
      </c>
      <c r="H61" s="36">
        <v>0</v>
      </c>
      <c r="I61" s="40">
        <v>0</v>
      </c>
      <c r="J61" s="35" t="e">
        <f t="shared" si="36"/>
        <v>#DIV/0!</v>
      </c>
      <c r="K61" s="35"/>
      <c r="L61" s="23">
        <v>0</v>
      </c>
      <c r="M61" s="23">
        <v>0</v>
      </c>
      <c r="N61" s="28">
        <v>0</v>
      </c>
    </row>
    <row r="62" spans="1:14" x14ac:dyDescent="0.2">
      <c r="A62" s="57"/>
      <c r="B62" s="13" t="s">
        <v>14</v>
      </c>
      <c r="C62" s="3" t="s">
        <v>109</v>
      </c>
      <c r="D62" s="7">
        <v>1694591</v>
      </c>
      <c r="E62" s="9">
        <v>385000</v>
      </c>
      <c r="F62" s="35">
        <f t="shared" si="35"/>
        <v>22.719346438167083</v>
      </c>
      <c r="G62" s="28">
        <v>250000</v>
      </c>
      <c r="H62" s="36">
        <v>2193300</v>
      </c>
      <c r="I62" s="40">
        <v>520000</v>
      </c>
      <c r="J62" s="35">
        <f t="shared" si="36"/>
        <v>23.708566999498473</v>
      </c>
      <c r="K62" s="35" t="s">
        <v>140</v>
      </c>
      <c r="L62" s="23">
        <v>250000</v>
      </c>
      <c r="M62" s="23">
        <v>250000</v>
      </c>
      <c r="N62" s="28">
        <v>250000</v>
      </c>
    </row>
    <row r="63" spans="1:14" ht="14.25" customHeight="1" x14ac:dyDescent="0.2">
      <c r="A63" s="57"/>
      <c r="B63" s="13" t="s">
        <v>14</v>
      </c>
      <c r="C63" s="3" t="s">
        <v>110</v>
      </c>
      <c r="D63" s="7">
        <v>3626208</v>
      </c>
      <c r="E63" s="9">
        <v>405000</v>
      </c>
      <c r="F63" s="35">
        <f t="shared" si="35"/>
        <v>11.168691922802001</v>
      </c>
      <c r="G63" s="28">
        <v>480000</v>
      </c>
      <c r="H63" s="36">
        <v>4194000</v>
      </c>
      <c r="I63" s="40">
        <v>630000</v>
      </c>
      <c r="J63" s="35">
        <f t="shared" si="36"/>
        <v>15.021459227467812</v>
      </c>
      <c r="K63" s="35" t="s">
        <v>140</v>
      </c>
      <c r="L63" s="51">
        <v>480000</v>
      </c>
      <c r="M63" s="51">
        <v>480000</v>
      </c>
      <c r="N63" s="28">
        <v>480000</v>
      </c>
    </row>
    <row r="64" spans="1:14" x14ac:dyDescent="0.2">
      <c r="A64" s="58"/>
      <c r="B64" s="13" t="s">
        <v>14</v>
      </c>
      <c r="C64" s="3" t="s">
        <v>54</v>
      </c>
      <c r="D64" s="7">
        <v>1176456</v>
      </c>
      <c r="E64" s="9">
        <v>305000</v>
      </c>
      <c r="F64" s="35">
        <f t="shared" si="35"/>
        <v>25.92532147398628</v>
      </c>
      <c r="G64" s="28">
        <v>305000</v>
      </c>
      <c r="H64" s="36">
        <v>1494900</v>
      </c>
      <c r="I64" s="40">
        <v>450000</v>
      </c>
      <c r="J64" s="35">
        <f t="shared" ref="J64:J83" si="57">I64/H64*100</f>
        <v>30.102347983142685</v>
      </c>
      <c r="K64" s="35" t="s">
        <v>140</v>
      </c>
      <c r="L64" s="51">
        <v>305000</v>
      </c>
      <c r="M64" s="51">
        <v>305000</v>
      </c>
      <c r="N64" s="28">
        <v>305000</v>
      </c>
    </row>
    <row r="65" spans="1:52" ht="18" customHeight="1" x14ac:dyDescent="0.2">
      <c r="A65" s="46"/>
      <c r="B65" s="18"/>
      <c r="C65" s="15" t="s">
        <v>20</v>
      </c>
      <c r="D65" s="14">
        <f t="shared" ref="D65" si="58">SUM(D51:D64)</f>
        <v>59115603</v>
      </c>
      <c r="E65" s="14">
        <f t="shared" ref="E65" si="59">SUM(E51:E64)</f>
        <v>8272000</v>
      </c>
      <c r="F65" s="29">
        <f t="shared" si="35"/>
        <v>13.992921631874413</v>
      </c>
      <c r="G65" s="29">
        <f>SUM(G51:G64)</f>
        <v>7887800</v>
      </c>
      <c r="H65" s="14">
        <f t="shared" ref="H65" si="60">SUM(H51:H64)</f>
        <v>70953100</v>
      </c>
      <c r="I65" s="14">
        <f t="shared" ref="I65" si="61">SUM(I51:I64)</f>
        <v>12870000</v>
      </c>
      <c r="J65" s="29">
        <f t="shared" si="57"/>
        <v>18.138742352342604</v>
      </c>
      <c r="K65" s="29"/>
      <c r="L65" s="29">
        <f>SUM(L51:L64)</f>
        <v>7780000</v>
      </c>
      <c r="M65" s="29">
        <f>SUM(M51:M64)</f>
        <v>7780000</v>
      </c>
      <c r="N65" s="29">
        <f>SUM(N51:N64)</f>
        <v>7780000</v>
      </c>
    </row>
    <row r="66" spans="1:52" ht="28.15" customHeight="1" x14ac:dyDescent="0.2">
      <c r="A66" s="47" t="s">
        <v>24</v>
      </c>
      <c r="B66" s="20" t="s">
        <v>83</v>
      </c>
      <c r="C66" s="22" t="s">
        <v>61</v>
      </c>
      <c r="D66" s="7">
        <v>1776912</v>
      </c>
      <c r="E66" s="9">
        <v>305000</v>
      </c>
      <c r="F66" s="35">
        <f t="shared" si="35"/>
        <v>17.16460916466319</v>
      </c>
      <c r="G66" s="28">
        <v>330000</v>
      </c>
      <c r="H66" s="7">
        <v>2559000</v>
      </c>
      <c r="I66" s="39">
        <v>445000</v>
      </c>
      <c r="J66" s="35">
        <f t="shared" si="57"/>
        <v>17.389605314576006</v>
      </c>
      <c r="K66" s="35" t="s">
        <v>140</v>
      </c>
      <c r="L66" s="51">
        <v>330000</v>
      </c>
      <c r="M66" s="51">
        <v>330000</v>
      </c>
      <c r="N66" s="28">
        <v>330000</v>
      </c>
    </row>
    <row r="67" spans="1:52" x14ac:dyDescent="0.2">
      <c r="A67" s="46"/>
      <c r="B67" s="18"/>
      <c r="C67" s="15" t="s">
        <v>20</v>
      </c>
      <c r="D67" s="14">
        <f t="shared" ref="D67" si="62">SUM(D66)</f>
        <v>1776912</v>
      </c>
      <c r="E67" s="14">
        <f t="shared" ref="E67" si="63">SUM(E66)</f>
        <v>305000</v>
      </c>
      <c r="F67" s="29">
        <f t="shared" si="35"/>
        <v>17.16460916466319</v>
      </c>
      <c r="G67" s="29">
        <f>SUM(G66)</f>
        <v>330000</v>
      </c>
      <c r="H67" s="14">
        <f t="shared" ref="H67" si="64">SUM(H66)</f>
        <v>2559000</v>
      </c>
      <c r="I67" s="14">
        <f t="shared" ref="I67" si="65">SUM(I66)</f>
        <v>445000</v>
      </c>
      <c r="J67" s="29">
        <f t="shared" si="57"/>
        <v>17.389605314576006</v>
      </c>
      <c r="K67" s="29"/>
      <c r="L67" s="29">
        <f>SUM(L66)</f>
        <v>330000</v>
      </c>
      <c r="M67" s="29">
        <f>SUM(M66)</f>
        <v>330000</v>
      </c>
      <c r="N67" s="29">
        <f>SUM(N66)</f>
        <v>330000</v>
      </c>
    </row>
    <row r="68" spans="1:52" x14ac:dyDescent="0.2">
      <c r="A68" s="47" t="s">
        <v>25</v>
      </c>
      <c r="B68" s="20" t="s">
        <v>56</v>
      </c>
      <c r="C68" s="22" t="s">
        <v>59</v>
      </c>
      <c r="D68" s="7">
        <v>1315085</v>
      </c>
      <c r="E68" s="9">
        <v>250000</v>
      </c>
      <c r="F68" s="35">
        <f t="shared" si="35"/>
        <v>19.01017804932761</v>
      </c>
      <c r="G68" s="28">
        <v>190400</v>
      </c>
      <c r="H68" s="7">
        <v>1966000</v>
      </c>
      <c r="I68" s="39">
        <v>440000</v>
      </c>
      <c r="J68" s="35">
        <f t="shared" si="57"/>
        <v>22.380467955239062</v>
      </c>
      <c r="K68" s="35" t="s">
        <v>140</v>
      </c>
      <c r="L68" s="49">
        <f>I68/100*70</f>
        <v>308000</v>
      </c>
      <c r="M68" s="49">
        <v>308000</v>
      </c>
      <c r="N68" s="28">
        <v>308000</v>
      </c>
    </row>
    <row r="69" spans="1:52" x14ac:dyDescent="0.2">
      <c r="A69" s="46"/>
      <c r="B69" s="18"/>
      <c r="C69" s="15" t="s">
        <v>20</v>
      </c>
      <c r="D69" s="14">
        <f t="shared" ref="D69" si="66">SUM(D68)</f>
        <v>1315085</v>
      </c>
      <c r="E69" s="14">
        <f t="shared" ref="E69" si="67">SUM(E68)</f>
        <v>250000</v>
      </c>
      <c r="F69" s="29">
        <f t="shared" si="35"/>
        <v>19.01017804932761</v>
      </c>
      <c r="G69" s="29">
        <f>SUM(G68)</f>
        <v>190400</v>
      </c>
      <c r="H69" s="14">
        <f t="shared" ref="H69" si="68">SUM(H68)</f>
        <v>1966000</v>
      </c>
      <c r="I69" s="14">
        <f t="shared" ref="I69" si="69">SUM(I68)</f>
        <v>440000</v>
      </c>
      <c r="J69" s="29">
        <f t="shared" si="57"/>
        <v>22.380467955239062</v>
      </c>
      <c r="K69" s="29"/>
      <c r="L69" s="29">
        <f>SUM(L68)</f>
        <v>308000</v>
      </c>
      <c r="M69" s="29">
        <f>SUM(M68)</f>
        <v>308000</v>
      </c>
      <c r="N69" s="29">
        <f>SUM(N68)</f>
        <v>308000</v>
      </c>
    </row>
    <row r="70" spans="1:52" ht="25.5" x14ac:dyDescent="0.2">
      <c r="A70" s="47" t="s">
        <v>26</v>
      </c>
      <c r="B70" s="13" t="s">
        <v>77</v>
      </c>
      <c r="C70" s="3" t="s">
        <v>18</v>
      </c>
      <c r="D70" s="7"/>
      <c r="E70" s="9">
        <v>8000</v>
      </c>
      <c r="F70" s="35">
        <v>0</v>
      </c>
      <c r="G70" s="28">
        <v>0</v>
      </c>
      <c r="H70" s="7">
        <v>0</v>
      </c>
      <c r="I70" s="39">
        <v>0</v>
      </c>
      <c r="J70" s="35" t="e">
        <f t="shared" si="57"/>
        <v>#DIV/0!</v>
      </c>
      <c r="K70" s="35"/>
      <c r="L70" s="23">
        <v>0</v>
      </c>
      <c r="M70" s="23">
        <v>0</v>
      </c>
      <c r="N70" s="28">
        <v>0</v>
      </c>
    </row>
    <row r="71" spans="1:52" x14ac:dyDescent="0.2">
      <c r="A71" s="46"/>
      <c r="B71" s="18"/>
      <c r="C71" s="15" t="s">
        <v>20</v>
      </c>
      <c r="D71" s="14">
        <f t="shared" ref="D71" si="70">SUM(D70)</f>
        <v>0</v>
      </c>
      <c r="E71" s="14">
        <f t="shared" ref="E71" si="71">SUM(E70)</f>
        <v>8000</v>
      </c>
      <c r="F71" s="29" t="e">
        <f t="shared" si="35"/>
        <v>#DIV/0!</v>
      </c>
      <c r="G71" s="29">
        <f>SUM(G70)</f>
        <v>0</v>
      </c>
      <c r="H71" s="14">
        <f t="shared" ref="H71" si="72">SUM(H70)</f>
        <v>0</v>
      </c>
      <c r="I71" s="14">
        <f t="shared" ref="I71" si="73">SUM(I70)</f>
        <v>0</v>
      </c>
      <c r="J71" s="29" t="e">
        <f t="shared" si="57"/>
        <v>#DIV/0!</v>
      </c>
      <c r="K71" s="29"/>
      <c r="L71" s="29">
        <f>SUM(L70)</f>
        <v>0</v>
      </c>
      <c r="M71" s="29">
        <f>SUM(M70)</f>
        <v>0</v>
      </c>
      <c r="N71" s="29">
        <f>SUM(N70)</f>
        <v>0</v>
      </c>
    </row>
    <row r="72" spans="1:52" ht="38.25" x14ac:dyDescent="0.2">
      <c r="A72" s="47" t="s">
        <v>27</v>
      </c>
      <c r="B72" s="13" t="s">
        <v>124</v>
      </c>
      <c r="C72" s="3" t="s">
        <v>49</v>
      </c>
      <c r="D72" s="7">
        <v>1836634</v>
      </c>
      <c r="E72" s="9">
        <v>780000</v>
      </c>
      <c r="F72" s="35">
        <f t="shared" si="35"/>
        <v>42.468994911343252</v>
      </c>
      <c r="G72" s="28">
        <v>780000</v>
      </c>
      <c r="H72" s="36">
        <v>2155000</v>
      </c>
      <c r="I72" s="40">
        <v>850000</v>
      </c>
      <c r="J72" s="35">
        <f t="shared" si="57"/>
        <v>39.443155452436194</v>
      </c>
      <c r="K72" s="35" t="s">
        <v>140</v>
      </c>
      <c r="L72" s="51">
        <v>780000</v>
      </c>
      <c r="M72" s="51">
        <v>780000</v>
      </c>
      <c r="N72" s="28">
        <v>780000</v>
      </c>
    </row>
    <row r="73" spans="1:52" x14ac:dyDescent="0.2">
      <c r="A73" s="48"/>
      <c r="B73" s="18"/>
      <c r="C73" s="15" t="s">
        <v>20</v>
      </c>
      <c r="D73" s="14">
        <f t="shared" ref="D73" si="74">SUM(D72)</f>
        <v>1836634</v>
      </c>
      <c r="E73" s="14">
        <f t="shared" ref="E73" si="75">SUM(E72)</f>
        <v>780000</v>
      </c>
      <c r="F73" s="29">
        <f t="shared" si="35"/>
        <v>42.468994911343252</v>
      </c>
      <c r="G73" s="29">
        <f>SUM(G72)</f>
        <v>780000</v>
      </c>
      <c r="H73" s="14">
        <f t="shared" ref="H73" si="76">SUM(H72)</f>
        <v>2155000</v>
      </c>
      <c r="I73" s="14">
        <f t="shared" ref="I73" si="77">SUM(I72)</f>
        <v>850000</v>
      </c>
      <c r="J73" s="29">
        <f t="shared" si="57"/>
        <v>39.443155452436194</v>
      </c>
      <c r="K73" s="29"/>
      <c r="L73" s="29">
        <f>SUM(L72)</f>
        <v>780000</v>
      </c>
      <c r="M73" s="29">
        <f>SUM(M72)</f>
        <v>780000</v>
      </c>
      <c r="N73" s="29">
        <f>SUM(N72)</f>
        <v>780000</v>
      </c>
    </row>
    <row r="74" spans="1:52" ht="42.6" customHeight="1" x14ac:dyDescent="0.2">
      <c r="A74" s="47" t="s">
        <v>28</v>
      </c>
      <c r="B74" s="20" t="s">
        <v>52</v>
      </c>
      <c r="C74" s="3" t="s">
        <v>111</v>
      </c>
      <c r="D74" s="7">
        <v>855571</v>
      </c>
      <c r="E74" s="9">
        <v>5000</v>
      </c>
      <c r="F74" s="35">
        <f t="shared" si="35"/>
        <v>0.58440503476625549</v>
      </c>
      <c r="G74" s="28">
        <v>0</v>
      </c>
      <c r="H74" s="36">
        <v>1204914</v>
      </c>
      <c r="I74" s="40">
        <v>50000</v>
      </c>
      <c r="J74" s="35">
        <f t="shared" si="57"/>
        <v>4.1496737526495666</v>
      </c>
      <c r="K74" s="35" t="s">
        <v>140</v>
      </c>
      <c r="L74" s="23">
        <v>0</v>
      </c>
      <c r="M74" s="23">
        <v>0</v>
      </c>
      <c r="N74" s="28">
        <v>0</v>
      </c>
    </row>
    <row r="75" spans="1:52" x14ac:dyDescent="0.2">
      <c r="A75" s="46"/>
      <c r="B75" s="21"/>
      <c r="C75" s="15" t="s">
        <v>20</v>
      </c>
      <c r="D75" s="14">
        <f t="shared" ref="D75" si="78">SUM(D74)</f>
        <v>855571</v>
      </c>
      <c r="E75" s="14">
        <f t="shared" ref="E75" si="79">SUM(E74)</f>
        <v>5000</v>
      </c>
      <c r="F75" s="29">
        <f t="shared" si="35"/>
        <v>0.58440503476625549</v>
      </c>
      <c r="G75" s="29">
        <f>SUM(G74)</f>
        <v>0</v>
      </c>
      <c r="H75" s="14">
        <f t="shared" ref="H75" si="80">SUM(H74)</f>
        <v>1204914</v>
      </c>
      <c r="I75" s="14">
        <f t="shared" ref="I75" si="81">SUM(I74)</f>
        <v>50000</v>
      </c>
      <c r="J75" s="29">
        <f t="shared" si="57"/>
        <v>4.1496737526495666</v>
      </c>
      <c r="K75" s="29"/>
      <c r="L75" s="29">
        <f>SUM(L74)</f>
        <v>0</v>
      </c>
      <c r="M75" s="29">
        <f>SUM(M74)</f>
        <v>0</v>
      </c>
      <c r="N75" s="29">
        <f>SUM(N74)</f>
        <v>0</v>
      </c>
    </row>
    <row r="76" spans="1:52" s="45" customFormat="1" ht="25.5" x14ac:dyDescent="0.2">
      <c r="A76" s="47" t="s">
        <v>29</v>
      </c>
      <c r="B76" s="20" t="s">
        <v>112</v>
      </c>
      <c r="C76" s="3" t="s">
        <v>113</v>
      </c>
      <c r="D76" s="24">
        <v>5005729</v>
      </c>
      <c r="E76" s="23">
        <v>500000</v>
      </c>
      <c r="F76" s="23">
        <f t="shared" si="35"/>
        <v>9.9885551135508948</v>
      </c>
      <c r="G76" s="28">
        <v>550000</v>
      </c>
      <c r="H76" s="37">
        <v>6400304</v>
      </c>
      <c r="I76" s="40">
        <v>700000</v>
      </c>
      <c r="J76" s="23">
        <f t="shared" si="57"/>
        <v>10.936980493426562</v>
      </c>
      <c r="K76" s="23" t="s">
        <v>140</v>
      </c>
      <c r="L76" s="51">
        <v>275000</v>
      </c>
      <c r="M76" s="51">
        <v>275000</v>
      </c>
      <c r="N76" s="28">
        <v>275000</v>
      </c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</row>
    <row r="77" spans="1:52" x14ac:dyDescent="0.2">
      <c r="A77" s="46"/>
      <c r="B77" s="18"/>
      <c r="C77" s="15" t="s">
        <v>20</v>
      </c>
      <c r="D77" s="14">
        <f t="shared" ref="D77" si="82">SUM(D76)</f>
        <v>5005729</v>
      </c>
      <c r="E77" s="14">
        <f t="shared" ref="E77" si="83">SUM(E76)</f>
        <v>500000</v>
      </c>
      <c r="F77" s="29">
        <f t="shared" si="35"/>
        <v>9.9885551135508948</v>
      </c>
      <c r="G77" s="29">
        <f>SUM(G76)</f>
        <v>550000</v>
      </c>
      <c r="H77" s="14">
        <f t="shared" ref="H77:H79" si="84">SUM(H76)</f>
        <v>6400304</v>
      </c>
      <c r="I77" s="14">
        <f>SUM(I76)</f>
        <v>700000</v>
      </c>
      <c r="J77" s="29">
        <f t="shared" si="57"/>
        <v>10.936980493426562</v>
      </c>
      <c r="K77" s="29"/>
      <c r="L77" s="29">
        <f>SUM(L76)</f>
        <v>275000</v>
      </c>
      <c r="M77" s="29">
        <f>SUM(M76)</f>
        <v>275000</v>
      </c>
      <c r="N77" s="29">
        <f>SUM(N76)</f>
        <v>275000</v>
      </c>
    </row>
    <row r="78" spans="1:52" ht="43.9" customHeight="1" x14ac:dyDescent="0.2">
      <c r="A78" s="47" t="s">
        <v>139</v>
      </c>
      <c r="B78" s="20" t="s">
        <v>87</v>
      </c>
      <c r="C78" s="3" t="s">
        <v>114</v>
      </c>
      <c r="D78" s="7">
        <v>462512</v>
      </c>
      <c r="E78" s="9">
        <v>111209</v>
      </c>
      <c r="F78" s="35">
        <f t="shared" si="35"/>
        <v>24.044565330196839</v>
      </c>
      <c r="G78" s="28">
        <v>200000</v>
      </c>
      <c r="H78" s="36">
        <v>1184240</v>
      </c>
      <c r="I78" s="40">
        <v>210000</v>
      </c>
      <c r="J78" s="35">
        <f t="shared" si="57"/>
        <v>17.732891981355131</v>
      </c>
      <c r="K78" s="35" t="s">
        <v>140</v>
      </c>
      <c r="L78" s="23">
        <v>200000</v>
      </c>
      <c r="M78" s="23">
        <v>200000</v>
      </c>
      <c r="N78" s="28">
        <v>200000</v>
      </c>
    </row>
    <row r="79" spans="1:52" x14ac:dyDescent="0.2">
      <c r="A79" s="46"/>
      <c r="B79" s="18"/>
      <c r="C79" s="32"/>
      <c r="D79" s="14">
        <f t="shared" ref="D79" si="85">SUM(D78)</f>
        <v>462512</v>
      </c>
      <c r="E79" s="14">
        <f t="shared" ref="E79" si="86">SUM(E78)</f>
        <v>111209</v>
      </c>
      <c r="F79" s="29">
        <f t="shared" si="35"/>
        <v>24.044565330196839</v>
      </c>
      <c r="G79" s="29">
        <f t="shared" ref="G79" si="87">SUM(G78)</f>
        <v>200000</v>
      </c>
      <c r="H79" s="14">
        <f t="shared" si="84"/>
        <v>1184240</v>
      </c>
      <c r="I79" s="14">
        <f t="shared" ref="I79" si="88">SUM(I78)</f>
        <v>210000</v>
      </c>
      <c r="J79" s="29">
        <f t="shared" si="57"/>
        <v>17.732891981355131</v>
      </c>
      <c r="K79" s="29"/>
      <c r="L79" s="29">
        <f t="shared" ref="L79" si="89">SUM(L78)</f>
        <v>200000</v>
      </c>
      <c r="M79" s="29">
        <f t="shared" ref="M79:N79" si="90">SUM(M78)</f>
        <v>200000</v>
      </c>
      <c r="N79" s="29">
        <f t="shared" si="90"/>
        <v>200000</v>
      </c>
    </row>
    <row r="80" spans="1:52" ht="38.25" x14ac:dyDescent="0.2">
      <c r="A80" s="47" t="s">
        <v>43</v>
      </c>
      <c r="B80" s="13" t="s">
        <v>115</v>
      </c>
      <c r="C80" s="3" t="s">
        <v>116</v>
      </c>
      <c r="D80" s="7">
        <v>560709</v>
      </c>
      <c r="E80" s="9">
        <v>14000</v>
      </c>
      <c r="F80" s="35">
        <f t="shared" si="35"/>
        <v>2.4968388237035612</v>
      </c>
      <c r="G80" s="28">
        <v>20000</v>
      </c>
      <c r="H80" s="36">
        <v>592981</v>
      </c>
      <c r="I80" s="40">
        <v>25000</v>
      </c>
      <c r="J80" s="35">
        <f t="shared" si="57"/>
        <v>4.2159866842276568</v>
      </c>
      <c r="K80" s="35" t="s">
        <v>141</v>
      </c>
      <c r="L80" s="23">
        <v>20000</v>
      </c>
      <c r="M80" s="23">
        <v>20000</v>
      </c>
      <c r="N80" s="28">
        <v>20000</v>
      </c>
    </row>
    <row r="81" spans="1:14" x14ac:dyDescent="0.2">
      <c r="A81" s="46"/>
      <c r="B81" s="18"/>
      <c r="C81" s="15" t="s">
        <v>20</v>
      </c>
      <c r="D81" s="14">
        <f t="shared" ref="D81" si="91">SUM(D80)</f>
        <v>560709</v>
      </c>
      <c r="E81" s="14">
        <f t="shared" ref="E81" si="92">SUM(E80)</f>
        <v>14000</v>
      </c>
      <c r="F81" s="29">
        <f t="shared" si="35"/>
        <v>2.4968388237035612</v>
      </c>
      <c r="G81" s="29">
        <f>SUM(G80)</f>
        <v>20000</v>
      </c>
      <c r="H81" s="14">
        <f t="shared" ref="H81" si="93">SUM(H80)</f>
        <v>592981</v>
      </c>
      <c r="I81" s="14">
        <f t="shared" ref="I81" si="94">SUM(I80)</f>
        <v>25000</v>
      </c>
      <c r="J81" s="29">
        <f t="shared" si="57"/>
        <v>4.2159866842276568</v>
      </c>
      <c r="K81" s="29"/>
      <c r="L81" s="29">
        <f>SUM(L80)</f>
        <v>20000</v>
      </c>
      <c r="M81" s="29">
        <f>SUM(M80)</f>
        <v>20000</v>
      </c>
      <c r="N81" s="29">
        <f>SUM(N80)</f>
        <v>20000</v>
      </c>
    </row>
    <row r="82" spans="1:14" ht="62.45" customHeight="1" x14ac:dyDescent="0.2">
      <c r="A82" s="56" t="s">
        <v>44</v>
      </c>
      <c r="B82" s="31" t="s">
        <v>117</v>
      </c>
      <c r="C82" s="3" t="s">
        <v>66</v>
      </c>
      <c r="D82" s="7">
        <v>265301</v>
      </c>
      <c r="E82" s="9">
        <v>78000</v>
      </c>
      <c r="F82" s="35">
        <f t="shared" si="35"/>
        <v>29.400567657113996</v>
      </c>
      <c r="G82" s="28">
        <v>78000</v>
      </c>
      <c r="H82" s="36">
        <v>247800</v>
      </c>
      <c r="I82" s="40">
        <v>88000</v>
      </c>
      <c r="J82" s="35">
        <f t="shared" si="57"/>
        <v>35.512510088781276</v>
      </c>
      <c r="K82" s="35" t="s">
        <v>140</v>
      </c>
      <c r="L82" s="23">
        <v>78000</v>
      </c>
      <c r="M82" s="23">
        <v>78000</v>
      </c>
      <c r="N82" s="28">
        <v>78000</v>
      </c>
    </row>
    <row r="83" spans="1:14" ht="56.45" customHeight="1" x14ac:dyDescent="0.2">
      <c r="A83" s="58"/>
      <c r="B83" s="31" t="s">
        <v>117</v>
      </c>
      <c r="C83" s="3" t="s">
        <v>86</v>
      </c>
      <c r="D83" s="7">
        <v>159929</v>
      </c>
      <c r="E83" s="9">
        <v>0</v>
      </c>
      <c r="F83" s="35">
        <f t="shared" si="35"/>
        <v>0</v>
      </c>
      <c r="G83" s="28">
        <v>50000</v>
      </c>
      <c r="H83" s="36">
        <v>360520</v>
      </c>
      <c r="I83" s="40">
        <v>66000</v>
      </c>
      <c r="J83" s="35">
        <f t="shared" si="57"/>
        <v>18.306890047708865</v>
      </c>
      <c r="K83" s="35" t="s">
        <v>141</v>
      </c>
      <c r="L83" s="23">
        <v>50000</v>
      </c>
      <c r="M83" s="23">
        <v>50000</v>
      </c>
      <c r="N83" s="28">
        <v>50000</v>
      </c>
    </row>
    <row r="84" spans="1:14" x14ac:dyDescent="0.2">
      <c r="A84" s="46"/>
      <c r="B84" s="18"/>
      <c r="C84" s="15" t="s">
        <v>20</v>
      </c>
      <c r="D84" s="14">
        <f>SUM(D82:D83)</f>
        <v>425230</v>
      </c>
      <c r="E84" s="14">
        <f t="shared" ref="E84" si="95">SUM(E82:E83)</f>
        <v>78000</v>
      </c>
      <c r="F84" s="29">
        <f t="shared" si="35"/>
        <v>18.34301436869459</v>
      </c>
      <c r="G84" s="14">
        <f t="shared" ref="G84" si="96">SUM(G82:G83)</f>
        <v>128000</v>
      </c>
      <c r="H84" s="14">
        <f t="shared" ref="H84:L84" si="97">SUM(H82:H83)</f>
        <v>608320</v>
      </c>
      <c r="I84" s="14">
        <f t="shared" si="97"/>
        <v>154000</v>
      </c>
      <c r="J84" s="29">
        <f t="shared" ref="J84:J91" si="98">I84/H84*100</f>
        <v>25.315623356128352</v>
      </c>
      <c r="K84" s="29"/>
      <c r="L84" s="14">
        <f t="shared" si="97"/>
        <v>128000</v>
      </c>
      <c r="M84" s="14">
        <f t="shared" ref="M84:N84" si="99">SUM(M82:M83)</f>
        <v>128000</v>
      </c>
      <c r="N84" s="14">
        <f t="shared" si="99"/>
        <v>128000</v>
      </c>
    </row>
    <row r="85" spans="1:14" ht="25.5" x14ac:dyDescent="0.2">
      <c r="A85" s="47" t="s">
        <v>46</v>
      </c>
      <c r="B85" s="13" t="s">
        <v>16</v>
      </c>
      <c r="C85" s="3" t="s">
        <v>63</v>
      </c>
      <c r="D85" s="7">
        <v>1419500</v>
      </c>
      <c r="E85" s="9">
        <v>40000</v>
      </c>
      <c r="F85" s="35">
        <f t="shared" si="35"/>
        <v>2.8178936245156745</v>
      </c>
      <c r="G85" s="28">
        <v>50000</v>
      </c>
      <c r="H85" s="36">
        <v>1772400</v>
      </c>
      <c r="I85" s="40">
        <v>50000</v>
      </c>
      <c r="J85" s="35">
        <f t="shared" si="98"/>
        <v>2.8210336267208307</v>
      </c>
      <c r="K85" s="35" t="s">
        <v>141</v>
      </c>
      <c r="L85" s="23">
        <v>50000</v>
      </c>
      <c r="M85" s="23">
        <v>50000</v>
      </c>
      <c r="N85" s="28">
        <v>50000</v>
      </c>
    </row>
    <row r="86" spans="1:14" x14ac:dyDescent="0.2">
      <c r="A86" s="46"/>
      <c r="B86" s="18"/>
      <c r="C86" s="15" t="s">
        <v>20</v>
      </c>
      <c r="D86" s="14">
        <f t="shared" ref="D86" si="100">SUM(D85)</f>
        <v>1419500</v>
      </c>
      <c r="E86" s="14">
        <f t="shared" ref="E86" si="101">SUM(E85)</f>
        <v>40000</v>
      </c>
      <c r="F86" s="29">
        <f t="shared" si="35"/>
        <v>2.8178936245156745</v>
      </c>
      <c r="G86" s="29">
        <f>SUM(G85)</f>
        <v>50000</v>
      </c>
      <c r="H86" s="14">
        <f t="shared" ref="H86" si="102">SUM(H85)</f>
        <v>1772400</v>
      </c>
      <c r="I86" s="14">
        <f t="shared" ref="I86" si="103">SUM(I85)</f>
        <v>50000</v>
      </c>
      <c r="J86" s="29">
        <f t="shared" si="98"/>
        <v>2.8210336267208307</v>
      </c>
      <c r="K86" s="29"/>
      <c r="L86" s="29">
        <f>SUM(L85)</f>
        <v>50000</v>
      </c>
      <c r="M86" s="29">
        <f>SUM(M85)</f>
        <v>50000</v>
      </c>
      <c r="N86" s="29">
        <f>SUM(N85)</f>
        <v>50000</v>
      </c>
    </row>
    <row r="87" spans="1:14" ht="25.5" x14ac:dyDescent="0.2">
      <c r="A87" s="47" t="s">
        <v>47</v>
      </c>
      <c r="B87" s="13" t="s">
        <v>64</v>
      </c>
      <c r="C87" s="3" t="s">
        <v>65</v>
      </c>
      <c r="D87" s="7">
        <v>55599</v>
      </c>
      <c r="E87" s="9">
        <v>5000</v>
      </c>
      <c r="F87" s="35">
        <f t="shared" si="35"/>
        <v>8.9929674994154567</v>
      </c>
      <c r="G87" s="28">
        <v>10000</v>
      </c>
      <c r="H87" s="36">
        <v>70000</v>
      </c>
      <c r="I87" s="40">
        <v>40000</v>
      </c>
      <c r="J87" s="35">
        <f t="shared" si="98"/>
        <v>57.142857142857139</v>
      </c>
      <c r="K87" s="35" t="s">
        <v>141</v>
      </c>
      <c r="L87" s="23">
        <v>10000</v>
      </c>
      <c r="M87" s="23">
        <v>10000</v>
      </c>
      <c r="N87" s="28">
        <v>10000</v>
      </c>
    </row>
    <row r="88" spans="1:14" x14ac:dyDescent="0.2">
      <c r="A88" s="46"/>
      <c r="B88" s="18"/>
      <c r="C88" s="15" t="s">
        <v>20</v>
      </c>
      <c r="D88" s="14">
        <f t="shared" ref="D88" si="104">SUM(D87)</f>
        <v>55599</v>
      </c>
      <c r="E88" s="14">
        <f t="shared" ref="E88" si="105">SUM(E87)</f>
        <v>5000</v>
      </c>
      <c r="F88" s="29">
        <f t="shared" si="35"/>
        <v>8.9929674994154567</v>
      </c>
      <c r="G88" s="29">
        <f>SUM(G87)</f>
        <v>10000</v>
      </c>
      <c r="H88" s="14">
        <f t="shared" ref="H88" si="106">SUM(H87)</f>
        <v>70000</v>
      </c>
      <c r="I88" s="14">
        <f t="shared" ref="I88" si="107">SUM(I87)</f>
        <v>40000</v>
      </c>
      <c r="J88" s="29">
        <f t="shared" si="98"/>
        <v>57.142857142857139</v>
      </c>
      <c r="K88" s="29"/>
      <c r="L88" s="29">
        <f>SUM(L87)</f>
        <v>10000</v>
      </c>
      <c r="M88" s="29">
        <f>SUM(M87)</f>
        <v>10000</v>
      </c>
      <c r="N88" s="29">
        <f>SUM(N87)</f>
        <v>10000</v>
      </c>
    </row>
    <row r="89" spans="1:14" ht="38.25" x14ac:dyDescent="0.2">
      <c r="A89" s="47" t="s">
        <v>48</v>
      </c>
      <c r="B89" s="13" t="s">
        <v>67</v>
      </c>
      <c r="C89" s="3" t="s">
        <v>116</v>
      </c>
      <c r="D89" s="7">
        <v>891711</v>
      </c>
      <c r="E89" s="9">
        <v>14000</v>
      </c>
      <c r="F89" s="35">
        <f t="shared" si="35"/>
        <v>1.5700153973652899</v>
      </c>
      <c r="G89" s="28">
        <v>15000</v>
      </c>
      <c r="H89" s="36">
        <v>954602</v>
      </c>
      <c r="I89" s="40">
        <v>25000</v>
      </c>
      <c r="J89" s="35">
        <f t="shared" si="98"/>
        <v>2.6188924808454206</v>
      </c>
      <c r="K89" s="35" t="s">
        <v>141</v>
      </c>
      <c r="L89" s="23">
        <v>15000</v>
      </c>
      <c r="M89" s="23">
        <v>15000</v>
      </c>
      <c r="N89" s="28">
        <v>15000</v>
      </c>
    </row>
    <row r="90" spans="1:14" x14ac:dyDescent="0.2">
      <c r="A90" s="46"/>
      <c r="B90" s="18"/>
      <c r="C90" s="15" t="s">
        <v>20</v>
      </c>
      <c r="D90" s="14">
        <f t="shared" ref="D90" si="108">SUM(D89)</f>
        <v>891711</v>
      </c>
      <c r="E90" s="14">
        <f t="shared" ref="E90" si="109">SUM(E89)</f>
        <v>14000</v>
      </c>
      <c r="F90" s="29">
        <f t="shared" si="35"/>
        <v>1.5700153973652899</v>
      </c>
      <c r="G90" s="29">
        <f>SUM(G89)</f>
        <v>15000</v>
      </c>
      <c r="H90" s="14">
        <f t="shared" ref="H90" si="110">SUM(H89)</f>
        <v>954602</v>
      </c>
      <c r="I90" s="14">
        <f t="shared" ref="I90" si="111">SUM(I89)</f>
        <v>25000</v>
      </c>
      <c r="J90" s="29">
        <f t="shared" si="98"/>
        <v>2.6188924808454206</v>
      </c>
      <c r="K90" s="29"/>
      <c r="L90" s="29">
        <f>SUM(L89)</f>
        <v>15000</v>
      </c>
      <c r="M90" s="29">
        <f>SUM(M89)</f>
        <v>15000</v>
      </c>
      <c r="N90" s="29">
        <f>SUM(N89)</f>
        <v>15000</v>
      </c>
    </row>
    <row r="91" spans="1:14" ht="50.45" customHeight="1" x14ac:dyDescent="0.2">
      <c r="A91" s="47" t="s">
        <v>72</v>
      </c>
      <c r="B91" s="13" t="s">
        <v>123</v>
      </c>
      <c r="C91" s="3" t="s">
        <v>68</v>
      </c>
      <c r="D91" s="7">
        <v>651174</v>
      </c>
      <c r="E91" s="9">
        <v>14000</v>
      </c>
      <c r="F91" s="35">
        <f t="shared" si="35"/>
        <v>2.1499629899228165</v>
      </c>
      <c r="G91" s="28">
        <v>15000</v>
      </c>
      <c r="H91" s="36">
        <v>662124</v>
      </c>
      <c r="I91" s="40">
        <v>30000</v>
      </c>
      <c r="J91" s="35">
        <f t="shared" si="98"/>
        <v>4.5308733711510225</v>
      </c>
      <c r="K91" s="35" t="s">
        <v>140</v>
      </c>
      <c r="L91" s="23">
        <v>15000</v>
      </c>
      <c r="M91" s="23">
        <v>15000</v>
      </c>
      <c r="N91" s="28">
        <v>15000</v>
      </c>
    </row>
    <row r="92" spans="1:14" x14ac:dyDescent="0.2">
      <c r="A92" s="46"/>
      <c r="B92" s="18"/>
      <c r="C92" s="15" t="s">
        <v>20</v>
      </c>
      <c r="D92" s="14">
        <f t="shared" ref="D92" si="112">SUM(D91)</f>
        <v>651174</v>
      </c>
      <c r="E92" s="14">
        <f t="shared" ref="E92" si="113">SUM(E91)</f>
        <v>14000</v>
      </c>
      <c r="F92" s="29">
        <f>E92/D92*100</f>
        <v>2.1499629899228165</v>
      </c>
      <c r="G92" s="29">
        <f>SUM(G91)</f>
        <v>15000</v>
      </c>
      <c r="H92" s="14">
        <f t="shared" ref="H92" si="114">SUM(H91)</f>
        <v>662124</v>
      </c>
      <c r="I92" s="14">
        <f t="shared" ref="I92" si="115">SUM(I91)</f>
        <v>30000</v>
      </c>
      <c r="J92" s="29">
        <f>I92/H92*100</f>
        <v>4.5308733711510225</v>
      </c>
      <c r="K92" s="29"/>
      <c r="L92" s="29">
        <f>SUM(L91)</f>
        <v>15000</v>
      </c>
      <c r="M92" s="29">
        <f>SUM(M91)</f>
        <v>15000</v>
      </c>
      <c r="N92" s="29">
        <f>SUM(N91)</f>
        <v>15000</v>
      </c>
    </row>
    <row r="93" spans="1:14" ht="38.25" x14ac:dyDescent="0.2">
      <c r="A93" s="47" t="s">
        <v>73</v>
      </c>
      <c r="B93" s="13" t="s">
        <v>13</v>
      </c>
      <c r="C93" s="3" t="s">
        <v>118</v>
      </c>
      <c r="D93" s="7">
        <v>44200</v>
      </c>
      <c r="E93" s="9">
        <v>10000</v>
      </c>
      <c r="F93" s="35">
        <f>E93/D93*100</f>
        <v>22.624434389140273</v>
      </c>
      <c r="G93" s="28">
        <v>10000</v>
      </c>
      <c r="H93" s="36">
        <v>95000</v>
      </c>
      <c r="I93" s="40">
        <v>24700</v>
      </c>
      <c r="J93" s="35">
        <f>I93/H93*100</f>
        <v>26</v>
      </c>
      <c r="K93" s="35" t="s">
        <v>140</v>
      </c>
      <c r="L93" s="23">
        <v>10000</v>
      </c>
      <c r="M93" s="23">
        <v>10000</v>
      </c>
      <c r="N93" s="28">
        <v>10000</v>
      </c>
    </row>
    <row r="94" spans="1:14" x14ac:dyDescent="0.2">
      <c r="A94" s="46"/>
      <c r="B94" s="18"/>
      <c r="C94" s="15" t="s">
        <v>20</v>
      </c>
      <c r="D94" s="14">
        <f>SUM(D93)</f>
        <v>44200</v>
      </c>
      <c r="E94" s="14">
        <f t="shared" ref="E94" si="116">SUM(E93)</f>
        <v>10000</v>
      </c>
      <c r="F94" s="29">
        <f>E94/D94*100</f>
        <v>22.624434389140273</v>
      </c>
      <c r="G94" s="14">
        <f t="shared" ref="G94" si="117">SUM(G93)</f>
        <v>10000</v>
      </c>
      <c r="H94" s="14">
        <f t="shared" ref="H94:L94" si="118">SUM(H93)</f>
        <v>95000</v>
      </c>
      <c r="I94" s="14">
        <f t="shared" si="118"/>
        <v>24700</v>
      </c>
      <c r="J94" s="29">
        <f>I94/H94*100</f>
        <v>26</v>
      </c>
      <c r="K94" s="29"/>
      <c r="L94" s="14">
        <f t="shared" si="118"/>
        <v>10000</v>
      </c>
      <c r="M94" s="14">
        <f t="shared" ref="M94:N94" si="119">SUM(M93)</f>
        <v>10000</v>
      </c>
      <c r="N94" s="14">
        <f t="shared" si="119"/>
        <v>10000</v>
      </c>
    </row>
    <row r="95" spans="1:14" ht="37.15" customHeight="1" x14ac:dyDescent="0.2">
      <c r="A95" s="47" t="s">
        <v>74</v>
      </c>
      <c r="B95" s="20" t="s">
        <v>136</v>
      </c>
      <c r="C95" s="3" t="s">
        <v>137</v>
      </c>
      <c r="D95" s="7">
        <v>0</v>
      </c>
      <c r="E95" s="9">
        <v>0</v>
      </c>
      <c r="F95" s="35" t="e">
        <f>E95/D95*100</f>
        <v>#DIV/0!</v>
      </c>
      <c r="G95" s="28">
        <v>0</v>
      </c>
      <c r="H95" s="36">
        <v>15299234</v>
      </c>
      <c r="I95" s="40">
        <v>2604200</v>
      </c>
      <c r="J95" s="35">
        <f>I95/H95*100</f>
        <v>17.021767233575225</v>
      </c>
      <c r="K95" s="35"/>
      <c r="L95" s="51">
        <v>0</v>
      </c>
      <c r="M95" s="51">
        <v>0</v>
      </c>
      <c r="N95" s="28">
        <v>0</v>
      </c>
    </row>
    <row r="96" spans="1:14" ht="19.149999999999999" customHeight="1" x14ac:dyDescent="0.2">
      <c r="A96" s="46"/>
      <c r="B96" s="18"/>
      <c r="C96" s="15" t="s">
        <v>20</v>
      </c>
      <c r="D96" s="14">
        <f>SUM(D95)</f>
        <v>0</v>
      </c>
      <c r="E96" s="14">
        <f>SUM(E95)</f>
        <v>0</v>
      </c>
      <c r="F96" s="29" t="e">
        <f>E95/D95*100</f>
        <v>#DIV/0!</v>
      </c>
      <c r="G96" s="14">
        <f>G95</f>
        <v>0</v>
      </c>
      <c r="H96" s="14">
        <f>H95</f>
        <v>15299234</v>
      </c>
      <c r="I96" s="14">
        <f>I95</f>
        <v>2604200</v>
      </c>
      <c r="J96" s="29">
        <f>J95</f>
        <v>17.021767233575225</v>
      </c>
      <c r="K96" s="29"/>
      <c r="L96" s="14"/>
      <c r="M96" s="14"/>
      <c r="N96" s="14"/>
    </row>
    <row r="97" spans="1:14" ht="25.5" x14ac:dyDescent="0.2">
      <c r="A97" s="56" t="s">
        <v>75</v>
      </c>
      <c r="B97" s="27" t="s">
        <v>84</v>
      </c>
      <c r="C97" s="3" t="s">
        <v>119</v>
      </c>
      <c r="D97" s="7">
        <v>13132902</v>
      </c>
      <c r="E97" s="23">
        <v>750000</v>
      </c>
      <c r="F97" s="9">
        <f>E97/D97*100</f>
        <v>5.7108474577819885</v>
      </c>
      <c r="G97" s="28">
        <v>860000</v>
      </c>
      <c r="H97" s="36">
        <v>15338833</v>
      </c>
      <c r="I97" s="40">
        <v>1301094</v>
      </c>
      <c r="J97" s="9">
        <f>I97/H97*100</f>
        <v>8.4823532533407207</v>
      </c>
      <c r="K97" s="9" t="s">
        <v>140</v>
      </c>
      <c r="L97" s="51">
        <v>860000</v>
      </c>
      <c r="M97" s="51">
        <v>860000</v>
      </c>
      <c r="N97" s="28">
        <v>860000</v>
      </c>
    </row>
    <row r="98" spans="1:14" ht="25.5" x14ac:dyDescent="0.2">
      <c r="A98" s="57"/>
      <c r="B98" s="27" t="s">
        <v>84</v>
      </c>
      <c r="C98" s="3" t="s">
        <v>120</v>
      </c>
      <c r="D98" s="7">
        <v>842812</v>
      </c>
      <c r="E98" s="9">
        <v>110000</v>
      </c>
      <c r="F98" s="9">
        <f t="shared" ref="F98:F101" si="120">E98/D98*100</f>
        <v>13.051546489608596</v>
      </c>
      <c r="G98" s="28">
        <v>140000</v>
      </c>
      <c r="H98" s="36">
        <v>822267</v>
      </c>
      <c r="I98" s="40">
        <v>155527</v>
      </c>
      <c r="J98" s="9">
        <f t="shared" ref="J98:J101" si="121">I98/H98*100</f>
        <v>18.914415877081289</v>
      </c>
      <c r="K98" s="9" t="s">
        <v>140</v>
      </c>
      <c r="L98" s="51">
        <v>140000</v>
      </c>
      <c r="M98" s="51">
        <v>140000</v>
      </c>
      <c r="N98" s="28">
        <v>140000</v>
      </c>
    </row>
    <row r="99" spans="1:14" ht="25.5" x14ac:dyDescent="0.2">
      <c r="A99" s="58"/>
      <c r="B99" s="27" t="s">
        <v>84</v>
      </c>
      <c r="C99" s="3" t="s">
        <v>121</v>
      </c>
      <c r="D99" s="7">
        <v>1370669</v>
      </c>
      <c r="E99" s="9">
        <v>0</v>
      </c>
      <c r="F99" s="9">
        <f t="shared" si="120"/>
        <v>0</v>
      </c>
      <c r="G99" s="28">
        <v>421200</v>
      </c>
      <c r="H99" s="36">
        <v>3844126</v>
      </c>
      <c r="I99" s="40">
        <v>498827</v>
      </c>
      <c r="J99" s="9">
        <f t="shared" si="121"/>
        <v>12.976343647424669</v>
      </c>
      <c r="K99" s="9" t="s">
        <v>140</v>
      </c>
      <c r="L99" s="51">
        <v>421200</v>
      </c>
      <c r="M99" s="51">
        <v>421200</v>
      </c>
      <c r="N99" s="28">
        <v>421200</v>
      </c>
    </row>
    <row r="100" spans="1:14" x14ac:dyDescent="0.2">
      <c r="A100" s="46"/>
      <c r="B100" s="19"/>
      <c r="C100" s="15" t="s">
        <v>20</v>
      </c>
      <c r="D100" s="14">
        <f t="shared" ref="D100" si="122">SUM(D97:D99)</f>
        <v>15346383</v>
      </c>
      <c r="E100" s="14">
        <f t="shared" ref="E100" si="123">SUM(E97:E99)</f>
        <v>860000</v>
      </c>
      <c r="F100" s="29">
        <f t="shared" si="120"/>
        <v>5.603926345380537</v>
      </c>
      <c r="G100" s="29">
        <f>SUM(G97:G99)</f>
        <v>1421200</v>
      </c>
      <c r="H100" s="14">
        <f t="shared" ref="H100:I100" si="124">SUM(H97:H99)</f>
        <v>20005226</v>
      </c>
      <c r="I100" s="14">
        <f t="shared" si="124"/>
        <v>1955448</v>
      </c>
      <c r="J100" s="29">
        <f t="shared" si="121"/>
        <v>9.7746858745809728</v>
      </c>
      <c r="K100" s="29"/>
      <c r="L100" s="29">
        <f>SUM(L97:L99)</f>
        <v>1421200</v>
      </c>
      <c r="M100" s="29">
        <f>SUM(M97:M99)</f>
        <v>1421200</v>
      </c>
      <c r="N100" s="29">
        <f>SUM(N97:N99)</f>
        <v>1421200</v>
      </c>
    </row>
    <row r="101" spans="1:14" ht="18" customHeight="1" x14ac:dyDescent="0.2">
      <c r="B101" s="43" t="s">
        <v>21</v>
      </c>
      <c r="C101" s="5"/>
      <c r="D101" s="8">
        <f>D8+D16+D18+D21+D23+D25+D28+D30+D35+D37+D42+D47+D50+D65+D67+D69+D71+D73+D75+D77+D81+D79+D84+D86+D88+D90+D92+D94+D96+D100</f>
        <v>136418252</v>
      </c>
      <c r="E101" s="8">
        <f>E8+E16+E18+E21+E23+E25+E28+E30+E35+E37+E42+E47+E50+E65+E67+E69+E71+E73+E75+E77+E81+E79+E84+E86+E88+E90+E92+E94+E96+E100</f>
        <v>16113000</v>
      </c>
      <c r="F101" s="38">
        <f t="shared" si="120"/>
        <v>11.811469333297131</v>
      </c>
      <c r="G101" s="8">
        <f t="shared" ref="G101:L101" si="125">G8+G16+G18+G21+G23+G25+G28+G30+G35+G37+G42+G47+G50+G65+G67+G69+G71+G73+G75+G77+G81+G79+G84+G86+G88+G90+G92+G94+G96+G100</f>
        <v>17559200</v>
      </c>
      <c r="H101" s="8">
        <f t="shared" si="125"/>
        <v>192259017</v>
      </c>
      <c r="I101" s="8">
        <f t="shared" si="125"/>
        <v>31218748</v>
      </c>
      <c r="J101" s="38">
        <f t="shared" si="121"/>
        <v>16.237858950459525</v>
      </c>
      <c r="K101" s="8"/>
      <c r="L101" s="8">
        <f t="shared" si="125"/>
        <v>18661400</v>
      </c>
      <c r="M101" s="8">
        <f t="shared" ref="M101" si="126">M8+M16+M18+M21+M23+M25+M28+M30+M35+M37+M42+M47+M50+M65+M67+M69+M71+M73+M75+M77+M81+M79+M84+M86+M88+M90+M92+M94+M96+M100</f>
        <v>18661400</v>
      </c>
      <c r="N101" s="8">
        <f>N8+N16+N18+N21+N23+N25+N28+N30+N35+N37+N42+N47+N50+N65+N67+N69+N71+N73+N75+N77+N81+N79+N84+N86+N88+N90+N92+N94+N96+N100</f>
        <v>18661400</v>
      </c>
    </row>
    <row r="102" spans="1:14" ht="12.75" customHeight="1" x14ac:dyDescent="0.2">
      <c r="F102" s="12"/>
      <c r="J102" s="12"/>
      <c r="K102" s="12"/>
      <c r="L102" s="6"/>
      <c r="M102" s="6"/>
    </row>
    <row r="103" spans="1:14" x14ac:dyDescent="0.2">
      <c r="B103" s="26"/>
      <c r="L103" s="52"/>
      <c r="M103" s="52"/>
    </row>
    <row r="104" spans="1:14" ht="12.75" customHeight="1" x14ac:dyDescent="0.2">
      <c r="B104" s="26" t="s">
        <v>142</v>
      </c>
      <c r="C104" s="33"/>
      <c r="D104" s="33"/>
      <c r="E104" s="6"/>
    </row>
    <row r="105" spans="1:14" ht="14.25" customHeight="1" x14ac:dyDescent="0.2">
      <c r="B105" s="54" t="s">
        <v>143</v>
      </c>
      <c r="C105" s="54"/>
      <c r="D105" s="49"/>
      <c r="E105" s="6"/>
    </row>
    <row r="106" spans="1:14" ht="14.25" customHeight="1" x14ac:dyDescent="0.2">
      <c r="B106" s="54" t="s">
        <v>146</v>
      </c>
      <c r="C106" s="54"/>
      <c r="D106" s="51"/>
    </row>
    <row r="107" spans="1:14" x14ac:dyDescent="0.2">
      <c r="C107" s="6"/>
      <c r="D107" s="33"/>
    </row>
  </sheetData>
  <mergeCells count="14">
    <mergeCell ref="B106:C106"/>
    <mergeCell ref="B1:H1"/>
    <mergeCell ref="A4:A7"/>
    <mergeCell ref="A19:A20"/>
    <mergeCell ref="A26:A27"/>
    <mergeCell ref="A43:A46"/>
    <mergeCell ref="A48:A49"/>
    <mergeCell ref="A82:A83"/>
    <mergeCell ref="A31:A34"/>
    <mergeCell ref="A38:A41"/>
    <mergeCell ref="A51:A64"/>
    <mergeCell ref="A97:A99"/>
    <mergeCell ref="A9:A15"/>
    <mergeCell ref="B105:C105"/>
  </mergeCells>
  <phoneticPr fontId="1" type="noConversion"/>
  <pageMargins left="0.25" right="0.25" top="0.75" bottom="0.75" header="0.3" footer="0.3"/>
  <pageSetup paperSize="9" scale="43" fitToHeight="0" orientation="portrait" r:id="rId1"/>
  <headerFooter alignWithMargins="0">
    <oddFooter>&amp;C&amp;P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CELKEM</vt:lpstr>
      <vt:lpstr>CELKEM!OLE_LINK1</vt:lpstr>
    </vt:vector>
  </TitlesOfParts>
  <Company>SMO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BogdanyV</dc:creator>
  <cp:lastModifiedBy>Svrčková Monika</cp:lastModifiedBy>
  <cp:lastPrinted>2017-11-08T15:10:57Z</cp:lastPrinted>
  <dcterms:created xsi:type="dcterms:W3CDTF">2007-08-07T12:36:55Z</dcterms:created>
  <dcterms:modified xsi:type="dcterms:W3CDTF">2017-12-21T11:26:30Z</dcterms:modified>
</cp:coreProperties>
</file>